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5170" windowHeight="1182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9" i="1" l="1"/>
  <c r="J48" i="1"/>
  <c r="E43" i="1"/>
  <c r="C11" i="1" s="1"/>
  <c r="F39" i="1"/>
  <c r="E39" i="1"/>
  <c r="M24" i="1"/>
  <c r="L24" i="1"/>
  <c r="K24" i="1"/>
  <c r="J24" i="1"/>
  <c r="I24" i="1"/>
  <c r="H24" i="1"/>
  <c r="C21" i="1"/>
  <c r="J21" i="1" s="1"/>
  <c r="D19" i="1"/>
  <c r="C19" i="1"/>
  <c r="I19" i="1" s="1"/>
  <c r="K17" i="1"/>
  <c r="J17" i="1"/>
  <c r="F17" i="1"/>
  <c r="D17" i="1"/>
  <c r="C17" i="1"/>
  <c r="C23" i="1" s="1"/>
  <c r="M16" i="1"/>
  <c r="M27" i="1" s="1"/>
  <c r="L16" i="1"/>
  <c r="L27" i="1" s="1"/>
  <c r="K16" i="1"/>
  <c r="K27" i="1" s="1"/>
  <c r="J16" i="1"/>
  <c r="J27" i="1" s="1"/>
  <c r="I16" i="1"/>
  <c r="I27" i="1" s="1"/>
  <c r="H16" i="1"/>
  <c r="H27" i="1" s="1"/>
  <c r="D11" i="1"/>
  <c r="L9" i="1"/>
  <c r="I9" i="1"/>
  <c r="H9" i="1"/>
  <c r="D9" i="1"/>
  <c r="C9" i="1"/>
  <c r="K9" i="1" s="1"/>
  <c r="K11" i="1" l="1"/>
  <c r="K15" i="1" s="1"/>
  <c r="I11" i="1"/>
  <c r="I15" i="1" s="1"/>
  <c r="H11" i="1"/>
  <c r="J11" i="1"/>
  <c r="L11" i="1"/>
  <c r="M11" i="1" s="1"/>
  <c r="H15" i="1"/>
  <c r="M9" i="1"/>
  <c r="M15" i="1" s="1"/>
  <c r="H21" i="1"/>
  <c r="J9" i="1"/>
  <c r="C15" i="1"/>
  <c r="C25" i="1" s="1"/>
  <c r="H17" i="1"/>
  <c r="L17" i="1"/>
  <c r="H19" i="1"/>
  <c r="L19" i="1"/>
  <c r="M19" i="1" s="1"/>
  <c r="I21" i="1"/>
  <c r="J19" i="1"/>
  <c r="J23" i="1" s="1"/>
  <c r="K21" i="1"/>
  <c r="K19" i="1"/>
  <c r="K23" i="1" s="1"/>
  <c r="L21" i="1"/>
  <c r="M21" i="1" s="1"/>
  <c r="I17" i="1"/>
  <c r="I23" i="1" s="1"/>
  <c r="K25" i="1" l="1"/>
  <c r="K26" i="1"/>
  <c r="H23" i="1"/>
  <c r="H26" i="1" s="1"/>
  <c r="M26" i="1"/>
  <c r="M17" i="1"/>
  <c r="M23" i="1" s="1"/>
  <c r="M25" i="1" s="1"/>
  <c r="L23" i="1"/>
  <c r="I26" i="1"/>
  <c r="I25" i="1"/>
  <c r="H25" i="1"/>
  <c r="J15" i="1"/>
  <c r="L15" i="1"/>
  <c r="J25" i="1" l="1"/>
  <c r="J26" i="1"/>
  <c r="L26" i="1"/>
  <c r="L25" i="1"/>
</calcChain>
</file>

<file path=xl/sharedStrings.xml><?xml version="1.0" encoding="utf-8"?>
<sst xmlns="http://schemas.openxmlformats.org/spreadsheetml/2006/main" count="88" uniqueCount="66">
  <si>
    <t>Tabulka plánu financování obnovy vodovodů nebo kanalizací 2021:</t>
  </si>
  <si>
    <t>Český Brod (je plátcem DPH - ceny bez DPH)</t>
  </si>
  <si>
    <t>č.j.</t>
  </si>
  <si>
    <t>Razítko vlastníka a podpis statutárního zástupce:</t>
  </si>
  <si>
    <t xml:space="preserve">Datum schválení: </t>
  </si>
  <si>
    <t xml:space="preserve">Číslo
řádku
</t>
  </si>
  <si>
    <t>Majetek podle skupin pro vybrané údaje majetkové evidence (VÚME)</t>
  </si>
  <si>
    <t xml:space="preserve">Majetek podle skupin pro vybrané údaje majetkové evidence (VÚME) Hodnota majetku v reprodukční pořizovací ceně ** podle VÚME v mil. Kč na 2 desetinná místa
</t>
  </si>
  <si>
    <t xml:space="preserve">Stav majetku vyjádřený 
v % opotřebení
</t>
  </si>
  <si>
    <t>Teoretická doba akumulace finančních prostředků v počtu let</t>
  </si>
  <si>
    <t>Délka potrubí v roce schválení plánu (km)</t>
  </si>
  <si>
    <t xml:space="preserve">Finanční prostředky zajišťované na obnovu* vodovodů a kanalizací
v mil. Kč na 2 desetinná místa
</t>
  </si>
  <si>
    <t>Od roku 2009-2021</t>
  </si>
  <si>
    <t>2027-2031</t>
  </si>
  <si>
    <t xml:space="preserve"> </t>
  </si>
  <si>
    <t>Vodovody, přiváděcí řady  +  rozvodná vodovodní síť</t>
  </si>
  <si>
    <t xml:space="preserve"> +</t>
  </si>
  <si>
    <t xml:space="preserve"> ++</t>
  </si>
  <si>
    <t>Úpravny vody + zdroje bez úpravy</t>
  </si>
  <si>
    <t>x</t>
  </si>
  <si>
    <t>Technologie ***</t>
  </si>
  <si>
    <t>Vodovody celkem</t>
  </si>
  <si>
    <t xml:space="preserve">Prostředky z vodného: řádky: 
2,4,6
</t>
  </si>
  <si>
    <t>Finanční prostředky ostatní: řádky 3,5,7</t>
  </si>
  <si>
    <t>Kanalizace: přiváděcí stoky + stoková síť</t>
  </si>
  <si>
    <t>Čistírny odpadních vod</t>
  </si>
  <si>
    <t>Kanalizace celkem</t>
  </si>
  <si>
    <t>Prostředky ze stočného: řádky: 10,12.14</t>
  </si>
  <si>
    <t>Finanční prostředky ostatní: řádky 11,13,15</t>
  </si>
  <si>
    <t>CELKEM</t>
  </si>
  <si>
    <t xml:space="preserve">Celkem prostředky z vodného a stočného:  řádky 2,4,6,10, 12,14
</t>
  </si>
  <si>
    <t xml:space="preserve">Celkem finanční prostředky ostatní: řádky 3,5,7,11, 13, 15 
</t>
  </si>
  <si>
    <t>*    Obnova podle § 2 odst. 9 zákona.</t>
  </si>
  <si>
    <t>**  U plátců DPH se uvádí hodnota bez DPH.</t>
  </si>
  <si>
    <t>*** Lze případně sledovat technologii samostatně. Pro účely zpracování PFO lze uvést pořizovací cenu technologie, o tuto částku je nutné snížit hodnotu majetku v reprodukční pořizovací ceně v dané skupině majetku (VÚME).</t>
  </si>
  <si>
    <t>+   Finanční prostředky získané z vodného a stočného; v komentáři vlastník popíše zdroje této hodnoty (nájemné nebo účetní odpisy, náklady na opravy, zisk, prostředky potřebné a vymezené na obnovu infrastrukturního majetku tímto plánem financování obnovy vodovodů a kanalizací).</t>
  </si>
  <si>
    <t>++  Finanční prostředky ostatní - jedná se o jiné než získané z vodného a stočného; v komentáři vlastník popíše způsob členění a stanovení této hodnoty (např. dotace, zdroje z příjmů obcí, úvěry atd.).</t>
  </si>
  <si>
    <t>skupina vodovod</t>
  </si>
  <si>
    <t>cena mil.</t>
  </si>
  <si>
    <t>km</t>
  </si>
  <si>
    <t>2106-622737-00235334-1/1</t>
  </si>
  <si>
    <t>Přivaděč Zahrady - Český Brod, Štolmíř- Český Brod</t>
  </si>
  <si>
    <t>1 ČS</t>
  </si>
  <si>
    <t>2106-622737-00235334-1/2</t>
  </si>
  <si>
    <t>Vodovod Český Brod</t>
  </si>
  <si>
    <t>3 ČS</t>
  </si>
  <si>
    <t>skupina úpravny vody</t>
  </si>
  <si>
    <t>2106-622818-00235334-2/1</t>
  </si>
  <si>
    <t>ÚV Štolmíř</t>
  </si>
  <si>
    <t>2106-771384-00235334-2/1</t>
  </si>
  <si>
    <t>ÚV Zahrady</t>
  </si>
  <si>
    <t>skupina kanalizace</t>
  </si>
  <si>
    <t>2106-622737-00235334-3/1</t>
  </si>
  <si>
    <t>Kanalizace Český Brod</t>
  </si>
  <si>
    <t>skupina čistírny odpadních vod</t>
  </si>
  <si>
    <t>2106-622826-00235334-4/1</t>
  </si>
  <si>
    <t>ČOV Český Brod</t>
  </si>
  <si>
    <t>stavba</t>
  </si>
  <si>
    <t>,</t>
  </si>
  <si>
    <t>technologie</t>
  </si>
  <si>
    <t>stáří průměr</t>
  </si>
  <si>
    <t>vodovod</t>
  </si>
  <si>
    <t>let</t>
  </si>
  <si>
    <t>ÚV</t>
  </si>
  <si>
    <t>kanalizace</t>
  </si>
  <si>
    <t>ČOV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</si>
</sst>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0"/>
    <numFmt numFmtId="165" formatCode="0.0000%"/>
    <numFmt numFmtId="166" formatCode="#,##0.00\ &quot;Kč&quot;"/>
    <numFmt numFmtId="167" formatCode="0.000"/>
    <numFmt numFmtId="168" formatCode="#,##0.00000\ &quot;Kč&quot;"/>
  </numFmts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name val="Arial CE"/>
      <family val="2"/>
      <charset val="238"/>
    </font>
    <font>
      <b/>
      <sz val="11"/>
      <name val="Arial CE"/>
      <family val="2"/>
      <charset val="238"/>
    </font>
    <font>
      <sz val="11"/>
      <name val="Arial CE"/>
      <charset val="238"/>
    </font>
    <font>
      <sz val="8"/>
      <name val="Arial CE"/>
      <charset val="238"/>
    </font>
    <font>
      <sz val="10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rgb="FFFF0000"/>
      <name val="Arial CE"/>
      <charset val="238"/>
    </font>
    <font>
      <sz val="11"/>
      <name val="Calibri"/>
      <family val="2"/>
      <charset val="238"/>
      <scheme val="minor"/>
    </font>
    <font>
      <b/>
      <sz val="10"/>
      <name val="Arial CE"/>
      <charset val="238"/>
    </font>
    <font>
      <b/>
      <sz val="9"/>
      <color theme="1"/>
      <name val="Arial"/>
      <family val="2"/>
      <charset val="238"/>
    </font>
    <font>
      <i/>
      <sz val="10"/>
      <color theme="1" tint="0.499984740745262"/>
      <name val="Calibri"/>
      <family val="2"/>
      <charset val="238"/>
      <scheme val="minor"/>
    </font>
    <font>
      <i/>
      <sz val="10"/>
      <color theme="1" tint="0.499984740745262"/>
      <name val="Arial CE"/>
      <charset val="238"/>
    </font>
    <font>
      <b/>
      <i/>
      <sz val="10"/>
      <color theme="1" tint="0.499984740745262"/>
      <name val="Arial CE"/>
      <charset val="238"/>
    </font>
    <font>
      <b/>
      <i/>
      <sz val="10"/>
      <color theme="1" tint="0.499984740745262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5">
    <xf numFmtId="0" fontId="0" fillId="0" borderId="0" xfId="0"/>
    <xf numFmtId="0" fontId="2" fillId="0" borderId="0" xfId="0" applyFont="1"/>
    <xf numFmtId="0" fontId="0" fillId="0" borderId="0" xfId="0" applyFill="1"/>
    <xf numFmtId="0" fontId="3" fillId="0" borderId="0" xfId="0" applyFont="1"/>
    <xf numFmtId="0" fontId="4" fillId="0" borderId="0" xfId="0" applyFont="1"/>
    <xf numFmtId="14" fontId="5" fillId="0" borderId="0" xfId="0" applyNumberFormat="1" applyFont="1" applyBorder="1" applyAlignment="1">
      <alignment horizontal="left"/>
    </xf>
    <xf numFmtId="0" fontId="8" fillId="0" borderId="7" xfId="0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4" xfId="0" applyBorder="1" applyAlignment="1">
      <alignment horizontal="center"/>
    </xf>
    <xf numFmtId="4" fontId="0" fillId="0" borderId="5" xfId="0" applyNumberFormat="1" applyBorder="1" applyAlignment="1">
      <alignment horizontal="center"/>
    </xf>
    <xf numFmtId="4" fontId="0" fillId="0" borderId="6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4" fontId="0" fillId="0" borderId="16" xfId="0" applyNumberFormat="1" applyBorder="1" applyAlignment="1">
      <alignment horizontal="center"/>
    </xf>
    <xf numFmtId="4" fontId="0" fillId="0" borderId="18" xfId="0" applyNumberFormat="1" applyBorder="1" applyAlignment="1">
      <alignment horizontal="center"/>
    </xf>
    <xf numFmtId="0" fontId="0" fillId="0" borderId="21" xfId="0" applyBorder="1" applyAlignment="1">
      <alignment horizontal="center"/>
    </xf>
    <xf numFmtId="164" fontId="0" fillId="2" borderId="2" xfId="0" applyNumberFormat="1" applyFill="1" applyBorder="1" applyAlignment="1">
      <alignment horizontal="center"/>
    </xf>
    <xf numFmtId="4" fontId="0" fillId="2" borderId="2" xfId="0" applyNumberFormat="1" applyFill="1" applyBorder="1" applyAlignment="1">
      <alignment horizontal="center"/>
    </xf>
    <xf numFmtId="4" fontId="0" fillId="2" borderId="3" xfId="0" applyNumberFormat="1" applyFill="1" applyBorder="1" applyAlignment="1">
      <alignment horizontal="center"/>
    </xf>
    <xf numFmtId="0" fontId="0" fillId="0" borderId="27" xfId="0" applyBorder="1" applyAlignment="1">
      <alignment horizontal="center"/>
    </xf>
    <xf numFmtId="4" fontId="0" fillId="0" borderId="8" xfId="0" applyNumberFormat="1" applyBorder="1" applyAlignment="1">
      <alignment horizontal="center"/>
    </xf>
    <xf numFmtId="4" fontId="0" fillId="0" borderId="9" xfId="0" applyNumberFormat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4" fontId="0" fillId="0" borderId="12" xfId="0" applyNumberFormat="1" applyBorder="1" applyAlignment="1">
      <alignment horizontal="center"/>
    </xf>
    <xf numFmtId="0" fontId="0" fillId="0" borderId="33" xfId="0" applyBorder="1" applyAlignment="1">
      <alignment horizontal="center"/>
    </xf>
    <xf numFmtId="4" fontId="0" fillId="0" borderId="5" xfId="0" applyNumberFormat="1" applyBorder="1"/>
    <xf numFmtId="4" fontId="0" fillId="0" borderId="6" xfId="0" applyNumberFormat="1" applyBorder="1"/>
    <xf numFmtId="0" fontId="0" fillId="0" borderId="34" xfId="0" applyBorder="1" applyAlignment="1">
      <alignment horizontal="center"/>
    </xf>
    <xf numFmtId="4" fontId="0" fillId="0" borderId="16" xfId="0" applyNumberFormat="1" applyBorder="1"/>
    <xf numFmtId="4" fontId="0" fillId="0" borderId="18" xfId="0" applyNumberFormat="1" applyBorder="1"/>
    <xf numFmtId="4" fontId="0" fillId="2" borderId="2" xfId="0" applyNumberFormat="1" applyFill="1" applyBorder="1" applyAlignment="1">
      <alignment horizontal="center" vertical="center"/>
    </xf>
    <xf numFmtId="4" fontId="0" fillId="2" borderId="3" xfId="0" applyNumberFormat="1" applyFill="1" applyBorder="1" applyAlignment="1">
      <alignment horizontal="center" vertical="center"/>
    </xf>
    <xf numFmtId="4" fontId="0" fillId="0" borderId="8" xfId="0" applyNumberFormat="1" applyBorder="1" applyAlignment="1">
      <alignment horizontal="center" vertical="center"/>
    </xf>
    <xf numFmtId="4" fontId="0" fillId="0" borderId="9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2" fillId="0" borderId="2" xfId="0" applyFont="1" applyBorder="1" applyAlignment="1">
      <alignment vertical="center"/>
    </xf>
    <xf numFmtId="4" fontId="12" fillId="0" borderId="2" xfId="0" applyNumberFormat="1" applyFont="1" applyFill="1" applyBorder="1" applyAlignment="1">
      <alignment horizontal="center" vertical="center"/>
    </xf>
    <xf numFmtId="4" fontId="12" fillId="0" borderId="2" xfId="0" applyNumberFormat="1" applyFont="1" applyBorder="1" applyAlignment="1">
      <alignment horizontal="center" vertical="center"/>
    </xf>
    <xf numFmtId="4" fontId="12" fillId="0" borderId="3" xfId="0" applyNumberFormat="1" applyFont="1" applyBorder="1" applyAlignment="1">
      <alignment horizontal="center" vertical="center"/>
    </xf>
    <xf numFmtId="4" fontId="0" fillId="2" borderId="5" xfId="0" applyNumberFormat="1" applyFill="1" applyBorder="1" applyAlignment="1">
      <alignment horizontal="center" vertical="center"/>
    </xf>
    <xf numFmtId="4" fontId="0" fillId="2" borderId="6" xfId="0" applyNumberFormat="1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4" fontId="7" fillId="0" borderId="8" xfId="0" applyNumberFormat="1" applyFont="1" applyBorder="1" applyAlignment="1">
      <alignment horizontal="center" vertical="center"/>
    </xf>
    <xf numFmtId="4" fontId="7" fillId="0" borderId="9" xfId="0" applyNumberFormat="1" applyFont="1" applyBorder="1" applyAlignment="1">
      <alignment horizontal="center" vertical="center"/>
    </xf>
    <xf numFmtId="0" fontId="12" fillId="0" borderId="0" xfId="0" applyFont="1"/>
    <xf numFmtId="0" fontId="0" fillId="0" borderId="0" xfId="0" applyBorder="1" applyAlignment="1">
      <alignment horizontal="center"/>
    </xf>
    <xf numFmtId="0" fontId="7" fillId="0" borderId="0" xfId="0" applyFont="1" applyBorder="1" applyAlignment="1">
      <alignment vertical="center" wrapText="1"/>
    </xf>
    <xf numFmtId="4" fontId="12" fillId="0" borderId="0" xfId="0" applyNumberFormat="1" applyFont="1" applyFill="1" applyBorder="1" applyAlignment="1">
      <alignment horizontal="center" vertical="center"/>
    </xf>
    <xf numFmtId="3" fontId="12" fillId="0" borderId="0" xfId="0" applyNumberFormat="1" applyFont="1" applyFill="1" applyBorder="1" applyAlignment="1">
      <alignment horizontal="center" vertical="center"/>
    </xf>
    <xf numFmtId="4" fontId="12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vertical="center" wrapText="1"/>
    </xf>
    <xf numFmtId="4" fontId="16" fillId="0" borderId="0" xfId="0" applyNumberFormat="1" applyFont="1" applyFill="1" applyBorder="1" applyAlignment="1">
      <alignment horizontal="center" vertical="center"/>
    </xf>
    <xf numFmtId="3" fontId="16" fillId="0" borderId="0" xfId="0" applyNumberFormat="1" applyFont="1" applyFill="1" applyBorder="1" applyAlignment="1">
      <alignment horizontal="center" vertical="center"/>
    </xf>
    <xf numFmtId="4" fontId="16" fillId="0" borderId="0" xfId="0" applyNumberFormat="1" applyFont="1" applyBorder="1" applyAlignment="1">
      <alignment horizontal="center" vertical="center"/>
    </xf>
    <xf numFmtId="0" fontId="14" fillId="0" borderId="0" xfId="0" applyFont="1"/>
    <xf numFmtId="0" fontId="14" fillId="0" borderId="0" xfId="0" applyFont="1" applyFill="1"/>
    <xf numFmtId="0" fontId="17" fillId="0" borderId="0" xfId="0" applyFont="1" applyFill="1"/>
    <xf numFmtId="0" fontId="14" fillId="0" borderId="0" xfId="0" applyFont="1" applyFill="1" applyAlignment="1">
      <alignment horizontal="right"/>
    </xf>
    <xf numFmtId="165" fontId="14" fillId="0" borderId="0" xfId="0" applyNumberFormat="1" applyFont="1" applyFill="1" applyAlignment="1">
      <alignment horizontal="right"/>
    </xf>
    <xf numFmtId="165" fontId="14" fillId="0" borderId="0" xfId="0" applyNumberFormat="1" applyFont="1" applyFill="1"/>
    <xf numFmtId="9" fontId="14" fillId="0" borderId="0" xfId="1" applyFont="1"/>
    <xf numFmtId="0" fontId="14" fillId="0" borderId="0" xfId="0" applyFont="1" applyBorder="1"/>
    <xf numFmtId="166" fontId="14" fillId="0" borderId="0" xfId="0" applyNumberFormat="1" applyFont="1" applyFill="1"/>
    <xf numFmtId="167" fontId="14" fillId="0" borderId="0" xfId="0" applyNumberFormat="1" applyFont="1" applyFill="1"/>
    <xf numFmtId="166" fontId="17" fillId="0" borderId="0" xfId="0" applyNumberFormat="1" applyFont="1" applyFill="1"/>
    <xf numFmtId="167" fontId="17" fillId="0" borderId="0" xfId="0" applyNumberFormat="1" applyFont="1" applyFill="1"/>
    <xf numFmtId="0" fontId="14" fillId="0" borderId="0" xfId="0" applyFont="1" applyFill="1" applyBorder="1"/>
    <xf numFmtId="167" fontId="14" fillId="0" borderId="0" xfId="0" applyNumberFormat="1" applyFont="1"/>
    <xf numFmtId="166" fontId="14" fillId="0" borderId="0" xfId="0" applyNumberFormat="1" applyFont="1"/>
    <xf numFmtId="168" fontId="14" fillId="0" borderId="0" xfId="0" applyNumberFormat="1" applyFont="1" applyAlignment="1">
      <alignment horizont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0" fontId="0" fillId="2" borderId="22" xfId="0" applyFill="1" applyBorder="1" applyAlignment="1">
      <alignment horizontal="left" vertical="center"/>
    </xf>
    <xf numFmtId="0" fontId="0" fillId="2" borderId="28" xfId="0" applyFill="1" applyBorder="1" applyAlignment="1">
      <alignment horizontal="left" vertical="center"/>
    </xf>
    <xf numFmtId="4" fontId="11" fillId="0" borderId="22" xfId="0" applyNumberFormat="1" applyFont="1" applyFill="1" applyBorder="1" applyAlignment="1">
      <alignment horizontal="center" vertical="center"/>
    </xf>
    <xf numFmtId="4" fontId="11" fillId="0" borderId="28" xfId="0" applyNumberFormat="1" applyFont="1" applyFill="1" applyBorder="1" applyAlignment="1">
      <alignment horizontal="center" vertical="center"/>
    </xf>
    <xf numFmtId="4" fontId="0" fillId="2" borderId="23" xfId="0" applyNumberFormat="1" applyFill="1" applyBorder="1" applyAlignment="1">
      <alignment horizontal="left" vertical="center"/>
    </xf>
    <xf numFmtId="4" fontId="0" fillId="2" borderId="24" xfId="0" applyNumberFormat="1" applyFill="1" applyBorder="1" applyAlignment="1">
      <alignment horizontal="left" vertical="center"/>
    </xf>
    <xf numFmtId="4" fontId="0" fillId="2" borderId="25" xfId="0" applyNumberFormat="1" applyFill="1" applyBorder="1" applyAlignment="1">
      <alignment horizontal="left" vertical="center"/>
    </xf>
    <xf numFmtId="3" fontId="0" fillId="0" borderId="26" xfId="0" applyNumberFormat="1" applyFill="1" applyBorder="1" applyAlignment="1">
      <alignment horizontal="center" vertical="center"/>
    </xf>
    <xf numFmtId="3" fontId="0" fillId="0" borderId="32" xfId="0" applyNumberFormat="1" applyFill="1" applyBorder="1" applyAlignment="1">
      <alignment horizontal="center" vertical="center"/>
    </xf>
    <xf numFmtId="4" fontId="0" fillId="0" borderId="29" xfId="0" applyNumberFormat="1" applyFill="1" applyBorder="1" applyAlignment="1">
      <alignment horizontal="left" vertical="center"/>
    </xf>
    <xf numFmtId="4" fontId="0" fillId="0" borderId="30" xfId="0" applyNumberFormat="1" applyFill="1" applyBorder="1" applyAlignment="1">
      <alignment horizontal="left" vertical="center"/>
    </xf>
    <xf numFmtId="4" fontId="0" fillId="0" borderId="31" xfId="0" applyNumberFormat="1" applyFill="1" applyBorder="1" applyAlignment="1">
      <alignment horizontal="left" vertical="center"/>
    </xf>
    <xf numFmtId="4" fontId="12" fillId="0" borderId="23" xfId="0" applyNumberFormat="1" applyFont="1" applyFill="1" applyBorder="1" applyAlignment="1">
      <alignment horizontal="center" vertical="center"/>
    </xf>
    <xf numFmtId="4" fontId="12" fillId="0" borderId="24" xfId="0" applyNumberFormat="1" applyFont="1" applyFill="1" applyBorder="1" applyAlignment="1">
      <alignment horizontal="center" vertical="center"/>
    </xf>
    <xf numFmtId="4" fontId="12" fillId="0" borderId="25" xfId="0" applyNumberFormat="1" applyFont="1" applyFill="1" applyBorder="1" applyAlignment="1">
      <alignment horizontal="center" vertical="center"/>
    </xf>
    <xf numFmtId="3" fontId="12" fillId="0" borderId="26" xfId="0" applyNumberFormat="1" applyFont="1" applyFill="1" applyBorder="1" applyAlignment="1">
      <alignment horizontal="center" vertical="center"/>
    </xf>
    <xf numFmtId="3" fontId="12" fillId="0" borderId="10" xfId="0" applyNumberFormat="1" applyFont="1" applyFill="1" applyBorder="1" applyAlignment="1">
      <alignment horizontal="center" vertical="center"/>
    </xf>
    <xf numFmtId="3" fontId="12" fillId="0" borderId="32" xfId="0" applyNumberFormat="1" applyFont="1" applyFill="1" applyBorder="1" applyAlignment="1">
      <alignment horizontal="center" vertical="center"/>
    </xf>
    <xf numFmtId="0" fontId="0" fillId="2" borderId="35" xfId="0" applyFill="1" applyBorder="1" applyAlignment="1">
      <alignment horizontal="left" vertical="center" wrapText="1"/>
    </xf>
    <xf numFmtId="0" fontId="0" fillId="2" borderId="36" xfId="0" applyFill="1" applyBorder="1" applyAlignment="1">
      <alignment horizontal="left" vertical="center" wrapText="1"/>
    </xf>
    <xf numFmtId="0" fontId="0" fillId="2" borderId="37" xfId="0" applyFill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0" fontId="7" fillId="0" borderId="30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4" fontId="7" fillId="0" borderId="16" xfId="0" applyNumberFormat="1" applyFont="1" applyFill="1" applyBorder="1" applyAlignment="1">
      <alignment horizontal="left" vertical="center"/>
    </xf>
    <xf numFmtId="4" fontId="7" fillId="0" borderId="19" xfId="0" applyNumberFormat="1" applyFont="1" applyFill="1" applyBorder="1" applyAlignment="1">
      <alignment horizontal="left" vertical="center"/>
    </xf>
    <xf numFmtId="4" fontId="7" fillId="0" borderId="16" xfId="0" applyNumberFormat="1" applyFont="1" applyFill="1" applyBorder="1" applyAlignment="1">
      <alignment horizontal="center" vertical="center"/>
    </xf>
    <xf numFmtId="4" fontId="7" fillId="0" borderId="19" xfId="0" applyNumberFormat="1" applyFont="1" applyFill="1" applyBorder="1" applyAlignment="1">
      <alignment horizontal="center" vertical="center"/>
    </xf>
    <xf numFmtId="3" fontId="7" fillId="0" borderId="16" xfId="0" applyNumberFormat="1" applyFont="1" applyFill="1" applyBorder="1" applyAlignment="1">
      <alignment horizontal="center" vertical="center"/>
    </xf>
    <xf numFmtId="3" fontId="7" fillId="0" borderId="19" xfId="0" applyNumberFormat="1" applyFont="1" applyFill="1" applyBorder="1" applyAlignment="1">
      <alignment horizontal="center" vertical="center"/>
    </xf>
    <xf numFmtId="3" fontId="7" fillId="0" borderId="18" xfId="0" applyNumberFormat="1" applyFont="1" applyFill="1" applyBorder="1" applyAlignment="1">
      <alignment horizontal="center" vertical="center"/>
    </xf>
    <xf numFmtId="3" fontId="7" fillId="0" borderId="20" xfId="0" applyNumberFormat="1" applyFont="1" applyFill="1" applyBorder="1" applyAlignment="1">
      <alignment horizontal="center" vertical="center"/>
    </xf>
    <xf numFmtId="3" fontId="7" fillId="0" borderId="15" xfId="0" applyNumberFormat="1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center" vertical="center"/>
    </xf>
    <xf numFmtId="4" fontId="10" fillId="0" borderId="10" xfId="0" applyNumberFormat="1" applyFont="1" applyFill="1" applyBorder="1" applyAlignment="1">
      <alignment horizontal="center" vertical="center"/>
    </xf>
    <xf numFmtId="4" fontId="10" fillId="0" borderId="13" xfId="0" applyNumberFormat="1" applyFont="1" applyFill="1" applyBorder="1" applyAlignment="1">
      <alignment horizontal="center" vertical="center"/>
    </xf>
    <xf numFmtId="0" fontId="0" fillId="0" borderId="5" xfId="0" applyBorder="1" applyAlignment="1">
      <alignment vertical="center" wrapText="1"/>
    </xf>
    <xf numFmtId="4" fontId="7" fillId="0" borderId="5" xfId="0" applyNumberFormat="1" applyFont="1" applyFill="1" applyBorder="1" applyAlignment="1">
      <alignment horizontal="center" vertical="center"/>
    </xf>
    <xf numFmtId="3" fontId="7" fillId="0" borderId="5" xfId="0" applyNumberFormat="1" applyFont="1" applyFill="1" applyBorder="1" applyAlignment="1">
      <alignment horizontal="center" vertical="center"/>
    </xf>
    <xf numFmtId="3" fontId="7" fillId="0" borderId="6" xfId="0" applyNumberFormat="1" applyFont="1" applyFill="1" applyBorder="1" applyAlignment="1">
      <alignment horizontal="center" vertical="center"/>
    </xf>
    <xf numFmtId="3" fontId="7" fillId="0" borderId="13" xfId="0" applyNumberFormat="1" applyFont="1" applyFill="1" applyBorder="1" applyAlignment="1">
      <alignment horizontal="center" vertical="center"/>
    </xf>
    <xf numFmtId="0" fontId="0" fillId="2" borderId="22" xfId="0" applyFill="1" applyBorder="1" applyAlignment="1">
      <alignment horizontal="left" vertical="center" wrapText="1"/>
    </xf>
    <xf numFmtId="0" fontId="0" fillId="2" borderId="28" xfId="0" applyFill="1" applyBorder="1" applyAlignment="1">
      <alignment horizontal="left" vertical="center" wrapText="1"/>
    </xf>
    <xf numFmtId="4" fontId="7" fillId="0" borderId="22" xfId="0" applyNumberFormat="1" applyFont="1" applyFill="1" applyBorder="1" applyAlignment="1">
      <alignment horizontal="center" vertical="center"/>
    </xf>
    <xf numFmtId="4" fontId="7" fillId="0" borderId="28" xfId="0" applyNumberFormat="1" applyFont="1" applyFill="1" applyBorder="1" applyAlignment="1">
      <alignment horizontal="center" vertical="center"/>
    </xf>
    <xf numFmtId="3" fontId="7" fillId="2" borderId="23" xfId="0" applyNumberFormat="1" applyFont="1" applyFill="1" applyBorder="1" applyAlignment="1">
      <alignment horizontal="left" vertical="center"/>
    </xf>
    <xf numFmtId="3" fontId="7" fillId="2" borderId="24" xfId="0" applyNumberFormat="1" applyFont="1" applyFill="1" applyBorder="1" applyAlignment="1">
      <alignment horizontal="left" vertical="center"/>
    </xf>
    <xf numFmtId="3" fontId="7" fillId="2" borderId="25" xfId="0" applyNumberFormat="1" applyFont="1" applyFill="1" applyBorder="1" applyAlignment="1">
      <alignment horizontal="left" vertical="center"/>
    </xf>
    <xf numFmtId="4" fontId="7" fillId="0" borderId="26" xfId="0" applyNumberFormat="1" applyFont="1" applyFill="1" applyBorder="1" applyAlignment="1">
      <alignment horizontal="center" vertical="center"/>
    </xf>
    <xf numFmtId="4" fontId="7" fillId="0" borderId="32" xfId="0" applyNumberFormat="1" applyFont="1" applyFill="1" applyBorder="1" applyAlignment="1">
      <alignment horizontal="center" vertical="center"/>
    </xf>
    <xf numFmtId="3" fontId="7" fillId="0" borderId="29" xfId="0" applyNumberFormat="1" applyFont="1" applyFill="1" applyBorder="1" applyAlignment="1">
      <alignment horizontal="left" vertical="center"/>
    </xf>
    <xf numFmtId="3" fontId="7" fillId="0" borderId="30" xfId="0" applyNumberFormat="1" applyFont="1" applyFill="1" applyBorder="1" applyAlignment="1">
      <alignment horizontal="left" vertical="center"/>
    </xf>
    <xf numFmtId="3" fontId="7" fillId="0" borderId="31" xfId="0" applyNumberFormat="1" applyFont="1" applyFill="1" applyBorder="1" applyAlignment="1">
      <alignment horizontal="left" vertical="center"/>
    </xf>
    <xf numFmtId="0" fontId="0" fillId="0" borderId="11" xfId="0" applyBorder="1" applyAlignment="1">
      <alignment vertical="center" wrapText="1"/>
    </xf>
    <xf numFmtId="4" fontId="7" fillId="0" borderId="11" xfId="0" applyNumberFormat="1" applyFont="1" applyFill="1" applyBorder="1" applyAlignment="1">
      <alignment horizontal="center" vertical="center"/>
    </xf>
    <xf numFmtId="3" fontId="7" fillId="0" borderId="11" xfId="0" applyNumberFormat="1" applyFont="1" applyFill="1" applyBorder="1" applyAlignment="1">
      <alignment horizontal="center" vertical="center"/>
    </xf>
    <xf numFmtId="4" fontId="7" fillId="0" borderId="12" xfId="0" applyNumberFormat="1" applyFont="1" applyFill="1" applyBorder="1" applyAlignment="1">
      <alignment horizontal="center" vertical="center"/>
    </xf>
    <xf numFmtId="4" fontId="7" fillId="0" borderId="6" xfId="0" applyNumberFormat="1" applyFont="1" applyFill="1" applyBorder="1" applyAlignment="1">
      <alignment horizontal="center" vertical="center"/>
    </xf>
    <xf numFmtId="4" fontId="7" fillId="0" borderId="18" xfId="0" applyNumberFormat="1" applyFont="1" applyFill="1" applyBorder="1" applyAlignment="1">
      <alignment horizontal="center" vertical="center"/>
    </xf>
    <xf numFmtId="4" fontId="7" fillId="0" borderId="20" xfId="0" applyNumberFormat="1" applyFont="1" applyFill="1" applyBorder="1" applyAlignment="1">
      <alignment horizontal="center" vertical="center"/>
    </xf>
    <xf numFmtId="4" fontId="7" fillId="0" borderId="15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vertical="center" wrapText="1"/>
    </xf>
    <xf numFmtId="4" fontId="7" fillId="0" borderId="13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4" fontId="10" fillId="0" borderId="15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6"/>
  <sheetViews>
    <sheetView tabSelected="1" workbookViewId="0">
      <selection activeCell="Q7" sqref="Q7"/>
    </sheetView>
  </sheetViews>
  <sheetFormatPr defaultRowHeight="15" x14ac:dyDescent="0.25"/>
  <cols>
    <col min="1" max="1" width="6.42578125" customWidth="1"/>
    <col min="2" max="2" width="42.85546875" customWidth="1"/>
    <col min="3" max="3" width="22.42578125" style="2" customWidth="1"/>
    <col min="4" max="5" width="13.85546875" style="2" customWidth="1"/>
    <col min="6" max="7" width="15.140625" style="2" customWidth="1"/>
    <col min="8" max="9" width="10.28515625" customWidth="1"/>
    <col min="10" max="10" width="11.5703125" customWidth="1"/>
    <col min="11" max="11" width="10.28515625" customWidth="1"/>
    <col min="12" max="12" width="13.140625" customWidth="1"/>
    <col min="13" max="13" width="12.85546875" customWidth="1"/>
    <col min="258" max="258" width="6.42578125" customWidth="1"/>
    <col min="259" max="259" width="42.85546875" customWidth="1"/>
    <col min="260" max="260" width="22.42578125" customWidth="1"/>
    <col min="261" max="261" width="13.85546875" customWidth="1"/>
    <col min="262" max="262" width="15.140625" customWidth="1"/>
    <col min="263" max="263" width="15.85546875" customWidth="1"/>
    <col min="264" max="268" width="10.28515625" customWidth="1"/>
    <col min="269" max="269" width="12.85546875" customWidth="1"/>
    <col min="514" max="514" width="6.42578125" customWidth="1"/>
    <col min="515" max="515" width="42.85546875" customWidth="1"/>
    <col min="516" max="516" width="22.42578125" customWidth="1"/>
    <col min="517" max="517" width="13.85546875" customWidth="1"/>
    <col min="518" max="518" width="15.140625" customWidth="1"/>
    <col min="519" max="519" width="15.85546875" customWidth="1"/>
    <col min="520" max="524" width="10.28515625" customWidth="1"/>
    <col min="525" max="525" width="12.85546875" customWidth="1"/>
    <col min="770" max="770" width="6.42578125" customWidth="1"/>
    <col min="771" max="771" width="42.85546875" customWidth="1"/>
    <col min="772" max="772" width="22.42578125" customWidth="1"/>
    <col min="773" max="773" width="13.85546875" customWidth="1"/>
    <col min="774" max="774" width="15.140625" customWidth="1"/>
    <col min="775" max="775" width="15.85546875" customWidth="1"/>
    <col min="776" max="780" width="10.28515625" customWidth="1"/>
    <col min="781" max="781" width="12.85546875" customWidth="1"/>
    <col min="1026" max="1026" width="6.42578125" customWidth="1"/>
    <col min="1027" max="1027" width="42.85546875" customWidth="1"/>
    <col min="1028" max="1028" width="22.42578125" customWidth="1"/>
    <col min="1029" max="1029" width="13.85546875" customWidth="1"/>
    <col min="1030" max="1030" width="15.140625" customWidth="1"/>
    <col min="1031" max="1031" width="15.85546875" customWidth="1"/>
    <col min="1032" max="1036" width="10.28515625" customWidth="1"/>
    <col min="1037" max="1037" width="12.85546875" customWidth="1"/>
    <col min="1282" max="1282" width="6.42578125" customWidth="1"/>
    <col min="1283" max="1283" width="42.85546875" customWidth="1"/>
    <col min="1284" max="1284" width="22.42578125" customWidth="1"/>
    <col min="1285" max="1285" width="13.85546875" customWidth="1"/>
    <col min="1286" max="1286" width="15.140625" customWidth="1"/>
    <col min="1287" max="1287" width="15.85546875" customWidth="1"/>
    <col min="1288" max="1292" width="10.28515625" customWidth="1"/>
    <col min="1293" max="1293" width="12.85546875" customWidth="1"/>
    <col min="1538" max="1538" width="6.42578125" customWidth="1"/>
    <col min="1539" max="1539" width="42.85546875" customWidth="1"/>
    <col min="1540" max="1540" width="22.42578125" customWidth="1"/>
    <col min="1541" max="1541" width="13.85546875" customWidth="1"/>
    <col min="1542" max="1542" width="15.140625" customWidth="1"/>
    <col min="1543" max="1543" width="15.85546875" customWidth="1"/>
    <col min="1544" max="1548" width="10.28515625" customWidth="1"/>
    <col min="1549" max="1549" width="12.85546875" customWidth="1"/>
    <col min="1794" max="1794" width="6.42578125" customWidth="1"/>
    <col min="1795" max="1795" width="42.85546875" customWidth="1"/>
    <col min="1796" max="1796" width="22.42578125" customWidth="1"/>
    <col min="1797" max="1797" width="13.85546875" customWidth="1"/>
    <col min="1798" max="1798" width="15.140625" customWidth="1"/>
    <col min="1799" max="1799" width="15.85546875" customWidth="1"/>
    <col min="1800" max="1804" width="10.28515625" customWidth="1"/>
    <col min="1805" max="1805" width="12.85546875" customWidth="1"/>
    <col min="2050" max="2050" width="6.42578125" customWidth="1"/>
    <col min="2051" max="2051" width="42.85546875" customWidth="1"/>
    <col min="2052" max="2052" width="22.42578125" customWidth="1"/>
    <col min="2053" max="2053" width="13.85546875" customWidth="1"/>
    <col min="2054" max="2054" width="15.140625" customWidth="1"/>
    <col min="2055" max="2055" width="15.85546875" customWidth="1"/>
    <col min="2056" max="2060" width="10.28515625" customWidth="1"/>
    <col min="2061" max="2061" width="12.85546875" customWidth="1"/>
    <col min="2306" max="2306" width="6.42578125" customWidth="1"/>
    <col min="2307" max="2307" width="42.85546875" customWidth="1"/>
    <col min="2308" max="2308" width="22.42578125" customWidth="1"/>
    <col min="2309" max="2309" width="13.85546875" customWidth="1"/>
    <col min="2310" max="2310" width="15.140625" customWidth="1"/>
    <col min="2311" max="2311" width="15.85546875" customWidth="1"/>
    <col min="2312" max="2316" width="10.28515625" customWidth="1"/>
    <col min="2317" max="2317" width="12.85546875" customWidth="1"/>
    <col min="2562" max="2562" width="6.42578125" customWidth="1"/>
    <col min="2563" max="2563" width="42.85546875" customWidth="1"/>
    <col min="2564" max="2564" width="22.42578125" customWidth="1"/>
    <col min="2565" max="2565" width="13.85546875" customWidth="1"/>
    <col min="2566" max="2566" width="15.140625" customWidth="1"/>
    <col min="2567" max="2567" width="15.85546875" customWidth="1"/>
    <col min="2568" max="2572" width="10.28515625" customWidth="1"/>
    <col min="2573" max="2573" width="12.85546875" customWidth="1"/>
    <col min="2818" max="2818" width="6.42578125" customWidth="1"/>
    <col min="2819" max="2819" width="42.85546875" customWidth="1"/>
    <col min="2820" max="2820" width="22.42578125" customWidth="1"/>
    <col min="2821" max="2821" width="13.85546875" customWidth="1"/>
    <col min="2822" max="2822" width="15.140625" customWidth="1"/>
    <col min="2823" max="2823" width="15.85546875" customWidth="1"/>
    <col min="2824" max="2828" width="10.28515625" customWidth="1"/>
    <col min="2829" max="2829" width="12.85546875" customWidth="1"/>
    <col min="3074" max="3074" width="6.42578125" customWidth="1"/>
    <col min="3075" max="3075" width="42.85546875" customWidth="1"/>
    <col min="3076" max="3076" width="22.42578125" customWidth="1"/>
    <col min="3077" max="3077" width="13.85546875" customWidth="1"/>
    <col min="3078" max="3078" width="15.140625" customWidth="1"/>
    <col min="3079" max="3079" width="15.85546875" customWidth="1"/>
    <col min="3080" max="3084" width="10.28515625" customWidth="1"/>
    <col min="3085" max="3085" width="12.85546875" customWidth="1"/>
    <col min="3330" max="3330" width="6.42578125" customWidth="1"/>
    <col min="3331" max="3331" width="42.85546875" customWidth="1"/>
    <col min="3332" max="3332" width="22.42578125" customWidth="1"/>
    <col min="3333" max="3333" width="13.85546875" customWidth="1"/>
    <col min="3334" max="3334" width="15.140625" customWidth="1"/>
    <col min="3335" max="3335" width="15.85546875" customWidth="1"/>
    <col min="3336" max="3340" width="10.28515625" customWidth="1"/>
    <col min="3341" max="3341" width="12.85546875" customWidth="1"/>
    <col min="3586" max="3586" width="6.42578125" customWidth="1"/>
    <col min="3587" max="3587" width="42.85546875" customWidth="1"/>
    <col min="3588" max="3588" width="22.42578125" customWidth="1"/>
    <col min="3589" max="3589" width="13.85546875" customWidth="1"/>
    <col min="3590" max="3590" width="15.140625" customWidth="1"/>
    <col min="3591" max="3591" width="15.85546875" customWidth="1"/>
    <col min="3592" max="3596" width="10.28515625" customWidth="1"/>
    <col min="3597" max="3597" width="12.85546875" customWidth="1"/>
    <col min="3842" max="3842" width="6.42578125" customWidth="1"/>
    <col min="3843" max="3843" width="42.85546875" customWidth="1"/>
    <col min="3844" max="3844" width="22.42578125" customWidth="1"/>
    <col min="3845" max="3845" width="13.85546875" customWidth="1"/>
    <col min="3846" max="3846" width="15.140625" customWidth="1"/>
    <col min="3847" max="3847" width="15.85546875" customWidth="1"/>
    <col min="3848" max="3852" width="10.28515625" customWidth="1"/>
    <col min="3853" max="3853" width="12.85546875" customWidth="1"/>
    <col min="4098" max="4098" width="6.42578125" customWidth="1"/>
    <col min="4099" max="4099" width="42.85546875" customWidth="1"/>
    <col min="4100" max="4100" width="22.42578125" customWidth="1"/>
    <col min="4101" max="4101" width="13.85546875" customWidth="1"/>
    <col min="4102" max="4102" width="15.140625" customWidth="1"/>
    <col min="4103" max="4103" width="15.85546875" customWidth="1"/>
    <col min="4104" max="4108" width="10.28515625" customWidth="1"/>
    <col min="4109" max="4109" width="12.85546875" customWidth="1"/>
    <col min="4354" max="4354" width="6.42578125" customWidth="1"/>
    <col min="4355" max="4355" width="42.85546875" customWidth="1"/>
    <col min="4356" max="4356" width="22.42578125" customWidth="1"/>
    <col min="4357" max="4357" width="13.85546875" customWidth="1"/>
    <col min="4358" max="4358" width="15.140625" customWidth="1"/>
    <col min="4359" max="4359" width="15.85546875" customWidth="1"/>
    <col min="4360" max="4364" width="10.28515625" customWidth="1"/>
    <col min="4365" max="4365" width="12.85546875" customWidth="1"/>
    <col min="4610" max="4610" width="6.42578125" customWidth="1"/>
    <col min="4611" max="4611" width="42.85546875" customWidth="1"/>
    <col min="4612" max="4612" width="22.42578125" customWidth="1"/>
    <col min="4613" max="4613" width="13.85546875" customWidth="1"/>
    <col min="4614" max="4614" width="15.140625" customWidth="1"/>
    <col min="4615" max="4615" width="15.85546875" customWidth="1"/>
    <col min="4616" max="4620" width="10.28515625" customWidth="1"/>
    <col min="4621" max="4621" width="12.85546875" customWidth="1"/>
    <col min="4866" max="4866" width="6.42578125" customWidth="1"/>
    <col min="4867" max="4867" width="42.85546875" customWidth="1"/>
    <col min="4868" max="4868" width="22.42578125" customWidth="1"/>
    <col min="4869" max="4869" width="13.85546875" customWidth="1"/>
    <col min="4870" max="4870" width="15.140625" customWidth="1"/>
    <col min="4871" max="4871" width="15.85546875" customWidth="1"/>
    <col min="4872" max="4876" width="10.28515625" customWidth="1"/>
    <col min="4877" max="4877" width="12.85546875" customWidth="1"/>
    <col min="5122" max="5122" width="6.42578125" customWidth="1"/>
    <col min="5123" max="5123" width="42.85546875" customWidth="1"/>
    <col min="5124" max="5124" width="22.42578125" customWidth="1"/>
    <col min="5125" max="5125" width="13.85546875" customWidth="1"/>
    <col min="5126" max="5126" width="15.140625" customWidth="1"/>
    <col min="5127" max="5127" width="15.85546875" customWidth="1"/>
    <col min="5128" max="5132" width="10.28515625" customWidth="1"/>
    <col min="5133" max="5133" width="12.85546875" customWidth="1"/>
    <col min="5378" max="5378" width="6.42578125" customWidth="1"/>
    <col min="5379" max="5379" width="42.85546875" customWidth="1"/>
    <col min="5380" max="5380" width="22.42578125" customWidth="1"/>
    <col min="5381" max="5381" width="13.85546875" customWidth="1"/>
    <col min="5382" max="5382" width="15.140625" customWidth="1"/>
    <col min="5383" max="5383" width="15.85546875" customWidth="1"/>
    <col min="5384" max="5388" width="10.28515625" customWidth="1"/>
    <col min="5389" max="5389" width="12.85546875" customWidth="1"/>
    <col min="5634" max="5634" width="6.42578125" customWidth="1"/>
    <col min="5635" max="5635" width="42.85546875" customWidth="1"/>
    <col min="5636" max="5636" width="22.42578125" customWidth="1"/>
    <col min="5637" max="5637" width="13.85546875" customWidth="1"/>
    <col min="5638" max="5638" width="15.140625" customWidth="1"/>
    <col min="5639" max="5639" width="15.85546875" customWidth="1"/>
    <col min="5640" max="5644" width="10.28515625" customWidth="1"/>
    <col min="5645" max="5645" width="12.85546875" customWidth="1"/>
    <col min="5890" max="5890" width="6.42578125" customWidth="1"/>
    <col min="5891" max="5891" width="42.85546875" customWidth="1"/>
    <col min="5892" max="5892" width="22.42578125" customWidth="1"/>
    <col min="5893" max="5893" width="13.85546875" customWidth="1"/>
    <col min="5894" max="5894" width="15.140625" customWidth="1"/>
    <col min="5895" max="5895" width="15.85546875" customWidth="1"/>
    <col min="5896" max="5900" width="10.28515625" customWidth="1"/>
    <col min="5901" max="5901" width="12.85546875" customWidth="1"/>
    <col min="6146" max="6146" width="6.42578125" customWidth="1"/>
    <col min="6147" max="6147" width="42.85546875" customWidth="1"/>
    <col min="6148" max="6148" width="22.42578125" customWidth="1"/>
    <col min="6149" max="6149" width="13.85546875" customWidth="1"/>
    <col min="6150" max="6150" width="15.140625" customWidth="1"/>
    <col min="6151" max="6151" width="15.85546875" customWidth="1"/>
    <col min="6152" max="6156" width="10.28515625" customWidth="1"/>
    <col min="6157" max="6157" width="12.85546875" customWidth="1"/>
    <col min="6402" max="6402" width="6.42578125" customWidth="1"/>
    <col min="6403" max="6403" width="42.85546875" customWidth="1"/>
    <col min="6404" max="6404" width="22.42578125" customWidth="1"/>
    <col min="6405" max="6405" width="13.85546875" customWidth="1"/>
    <col min="6406" max="6406" width="15.140625" customWidth="1"/>
    <col min="6407" max="6407" width="15.85546875" customWidth="1"/>
    <col min="6408" max="6412" width="10.28515625" customWidth="1"/>
    <col min="6413" max="6413" width="12.85546875" customWidth="1"/>
    <col min="6658" max="6658" width="6.42578125" customWidth="1"/>
    <col min="6659" max="6659" width="42.85546875" customWidth="1"/>
    <col min="6660" max="6660" width="22.42578125" customWidth="1"/>
    <col min="6661" max="6661" width="13.85546875" customWidth="1"/>
    <col min="6662" max="6662" width="15.140625" customWidth="1"/>
    <col min="6663" max="6663" width="15.85546875" customWidth="1"/>
    <col min="6664" max="6668" width="10.28515625" customWidth="1"/>
    <col min="6669" max="6669" width="12.85546875" customWidth="1"/>
    <col min="6914" max="6914" width="6.42578125" customWidth="1"/>
    <col min="6915" max="6915" width="42.85546875" customWidth="1"/>
    <col min="6916" max="6916" width="22.42578125" customWidth="1"/>
    <col min="6917" max="6917" width="13.85546875" customWidth="1"/>
    <col min="6918" max="6918" width="15.140625" customWidth="1"/>
    <col min="6919" max="6919" width="15.85546875" customWidth="1"/>
    <col min="6920" max="6924" width="10.28515625" customWidth="1"/>
    <col min="6925" max="6925" width="12.85546875" customWidth="1"/>
    <col min="7170" max="7170" width="6.42578125" customWidth="1"/>
    <col min="7171" max="7171" width="42.85546875" customWidth="1"/>
    <col min="7172" max="7172" width="22.42578125" customWidth="1"/>
    <col min="7173" max="7173" width="13.85546875" customWidth="1"/>
    <col min="7174" max="7174" width="15.140625" customWidth="1"/>
    <col min="7175" max="7175" width="15.85546875" customWidth="1"/>
    <col min="7176" max="7180" width="10.28515625" customWidth="1"/>
    <col min="7181" max="7181" width="12.85546875" customWidth="1"/>
    <col min="7426" max="7426" width="6.42578125" customWidth="1"/>
    <col min="7427" max="7427" width="42.85546875" customWidth="1"/>
    <col min="7428" max="7428" width="22.42578125" customWidth="1"/>
    <col min="7429" max="7429" width="13.85546875" customWidth="1"/>
    <col min="7430" max="7430" width="15.140625" customWidth="1"/>
    <col min="7431" max="7431" width="15.85546875" customWidth="1"/>
    <col min="7432" max="7436" width="10.28515625" customWidth="1"/>
    <col min="7437" max="7437" width="12.85546875" customWidth="1"/>
    <col min="7682" max="7682" width="6.42578125" customWidth="1"/>
    <col min="7683" max="7683" width="42.85546875" customWidth="1"/>
    <col min="7684" max="7684" width="22.42578125" customWidth="1"/>
    <col min="7685" max="7685" width="13.85546875" customWidth="1"/>
    <col min="7686" max="7686" width="15.140625" customWidth="1"/>
    <col min="7687" max="7687" width="15.85546875" customWidth="1"/>
    <col min="7688" max="7692" width="10.28515625" customWidth="1"/>
    <col min="7693" max="7693" width="12.85546875" customWidth="1"/>
    <col min="7938" max="7938" width="6.42578125" customWidth="1"/>
    <col min="7939" max="7939" width="42.85546875" customWidth="1"/>
    <col min="7940" max="7940" width="22.42578125" customWidth="1"/>
    <col min="7941" max="7941" width="13.85546875" customWidth="1"/>
    <col min="7942" max="7942" width="15.140625" customWidth="1"/>
    <col min="7943" max="7943" width="15.85546875" customWidth="1"/>
    <col min="7944" max="7948" width="10.28515625" customWidth="1"/>
    <col min="7949" max="7949" width="12.85546875" customWidth="1"/>
    <col min="8194" max="8194" width="6.42578125" customWidth="1"/>
    <col min="8195" max="8195" width="42.85546875" customWidth="1"/>
    <col min="8196" max="8196" width="22.42578125" customWidth="1"/>
    <col min="8197" max="8197" width="13.85546875" customWidth="1"/>
    <col min="8198" max="8198" width="15.140625" customWidth="1"/>
    <col min="8199" max="8199" width="15.85546875" customWidth="1"/>
    <col min="8200" max="8204" width="10.28515625" customWidth="1"/>
    <col min="8205" max="8205" width="12.85546875" customWidth="1"/>
    <col min="8450" max="8450" width="6.42578125" customWidth="1"/>
    <col min="8451" max="8451" width="42.85546875" customWidth="1"/>
    <col min="8452" max="8452" width="22.42578125" customWidth="1"/>
    <col min="8453" max="8453" width="13.85546875" customWidth="1"/>
    <col min="8454" max="8454" width="15.140625" customWidth="1"/>
    <col min="8455" max="8455" width="15.85546875" customWidth="1"/>
    <col min="8456" max="8460" width="10.28515625" customWidth="1"/>
    <col min="8461" max="8461" width="12.85546875" customWidth="1"/>
    <col min="8706" max="8706" width="6.42578125" customWidth="1"/>
    <col min="8707" max="8707" width="42.85546875" customWidth="1"/>
    <col min="8708" max="8708" width="22.42578125" customWidth="1"/>
    <col min="8709" max="8709" width="13.85546875" customWidth="1"/>
    <col min="8710" max="8710" width="15.140625" customWidth="1"/>
    <col min="8711" max="8711" width="15.85546875" customWidth="1"/>
    <col min="8712" max="8716" width="10.28515625" customWidth="1"/>
    <col min="8717" max="8717" width="12.85546875" customWidth="1"/>
    <col min="8962" max="8962" width="6.42578125" customWidth="1"/>
    <col min="8963" max="8963" width="42.85546875" customWidth="1"/>
    <col min="8964" max="8964" width="22.42578125" customWidth="1"/>
    <col min="8965" max="8965" width="13.85546875" customWidth="1"/>
    <col min="8966" max="8966" width="15.140625" customWidth="1"/>
    <col min="8967" max="8967" width="15.85546875" customWidth="1"/>
    <col min="8968" max="8972" width="10.28515625" customWidth="1"/>
    <col min="8973" max="8973" width="12.85546875" customWidth="1"/>
    <col min="9218" max="9218" width="6.42578125" customWidth="1"/>
    <col min="9219" max="9219" width="42.85546875" customWidth="1"/>
    <col min="9220" max="9220" width="22.42578125" customWidth="1"/>
    <col min="9221" max="9221" width="13.85546875" customWidth="1"/>
    <col min="9222" max="9222" width="15.140625" customWidth="1"/>
    <col min="9223" max="9223" width="15.85546875" customWidth="1"/>
    <col min="9224" max="9228" width="10.28515625" customWidth="1"/>
    <col min="9229" max="9229" width="12.85546875" customWidth="1"/>
    <col min="9474" max="9474" width="6.42578125" customWidth="1"/>
    <col min="9475" max="9475" width="42.85546875" customWidth="1"/>
    <col min="9476" max="9476" width="22.42578125" customWidth="1"/>
    <col min="9477" max="9477" width="13.85546875" customWidth="1"/>
    <col min="9478" max="9478" width="15.140625" customWidth="1"/>
    <col min="9479" max="9479" width="15.85546875" customWidth="1"/>
    <col min="9480" max="9484" width="10.28515625" customWidth="1"/>
    <col min="9485" max="9485" width="12.85546875" customWidth="1"/>
    <col min="9730" max="9730" width="6.42578125" customWidth="1"/>
    <col min="9731" max="9731" width="42.85546875" customWidth="1"/>
    <col min="9732" max="9732" width="22.42578125" customWidth="1"/>
    <col min="9733" max="9733" width="13.85546875" customWidth="1"/>
    <col min="9734" max="9734" width="15.140625" customWidth="1"/>
    <col min="9735" max="9735" width="15.85546875" customWidth="1"/>
    <col min="9736" max="9740" width="10.28515625" customWidth="1"/>
    <col min="9741" max="9741" width="12.85546875" customWidth="1"/>
    <col min="9986" max="9986" width="6.42578125" customWidth="1"/>
    <col min="9987" max="9987" width="42.85546875" customWidth="1"/>
    <col min="9988" max="9988" width="22.42578125" customWidth="1"/>
    <col min="9989" max="9989" width="13.85546875" customWidth="1"/>
    <col min="9990" max="9990" width="15.140625" customWidth="1"/>
    <col min="9991" max="9991" width="15.85546875" customWidth="1"/>
    <col min="9992" max="9996" width="10.28515625" customWidth="1"/>
    <col min="9997" max="9997" width="12.85546875" customWidth="1"/>
    <col min="10242" max="10242" width="6.42578125" customWidth="1"/>
    <col min="10243" max="10243" width="42.85546875" customWidth="1"/>
    <col min="10244" max="10244" width="22.42578125" customWidth="1"/>
    <col min="10245" max="10245" width="13.85546875" customWidth="1"/>
    <col min="10246" max="10246" width="15.140625" customWidth="1"/>
    <col min="10247" max="10247" width="15.85546875" customWidth="1"/>
    <col min="10248" max="10252" width="10.28515625" customWidth="1"/>
    <col min="10253" max="10253" width="12.85546875" customWidth="1"/>
    <col min="10498" max="10498" width="6.42578125" customWidth="1"/>
    <col min="10499" max="10499" width="42.85546875" customWidth="1"/>
    <col min="10500" max="10500" width="22.42578125" customWidth="1"/>
    <col min="10501" max="10501" width="13.85546875" customWidth="1"/>
    <col min="10502" max="10502" width="15.140625" customWidth="1"/>
    <col min="10503" max="10503" width="15.85546875" customWidth="1"/>
    <col min="10504" max="10508" width="10.28515625" customWidth="1"/>
    <col min="10509" max="10509" width="12.85546875" customWidth="1"/>
    <col min="10754" max="10754" width="6.42578125" customWidth="1"/>
    <col min="10755" max="10755" width="42.85546875" customWidth="1"/>
    <col min="10756" max="10756" width="22.42578125" customWidth="1"/>
    <col min="10757" max="10757" width="13.85546875" customWidth="1"/>
    <col min="10758" max="10758" width="15.140625" customWidth="1"/>
    <col min="10759" max="10759" width="15.85546875" customWidth="1"/>
    <col min="10760" max="10764" width="10.28515625" customWidth="1"/>
    <col min="10765" max="10765" width="12.85546875" customWidth="1"/>
    <col min="11010" max="11010" width="6.42578125" customWidth="1"/>
    <col min="11011" max="11011" width="42.85546875" customWidth="1"/>
    <col min="11012" max="11012" width="22.42578125" customWidth="1"/>
    <col min="11013" max="11013" width="13.85546875" customWidth="1"/>
    <col min="11014" max="11014" width="15.140625" customWidth="1"/>
    <col min="11015" max="11015" width="15.85546875" customWidth="1"/>
    <col min="11016" max="11020" width="10.28515625" customWidth="1"/>
    <col min="11021" max="11021" width="12.85546875" customWidth="1"/>
    <col min="11266" max="11266" width="6.42578125" customWidth="1"/>
    <col min="11267" max="11267" width="42.85546875" customWidth="1"/>
    <col min="11268" max="11268" width="22.42578125" customWidth="1"/>
    <col min="11269" max="11269" width="13.85546875" customWidth="1"/>
    <col min="11270" max="11270" width="15.140625" customWidth="1"/>
    <col min="11271" max="11271" width="15.85546875" customWidth="1"/>
    <col min="11272" max="11276" width="10.28515625" customWidth="1"/>
    <col min="11277" max="11277" width="12.85546875" customWidth="1"/>
    <col min="11522" max="11522" width="6.42578125" customWidth="1"/>
    <col min="11523" max="11523" width="42.85546875" customWidth="1"/>
    <col min="11524" max="11524" width="22.42578125" customWidth="1"/>
    <col min="11525" max="11525" width="13.85546875" customWidth="1"/>
    <col min="11526" max="11526" width="15.140625" customWidth="1"/>
    <col min="11527" max="11527" width="15.85546875" customWidth="1"/>
    <col min="11528" max="11532" width="10.28515625" customWidth="1"/>
    <col min="11533" max="11533" width="12.85546875" customWidth="1"/>
    <col min="11778" max="11778" width="6.42578125" customWidth="1"/>
    <col min="11779" max="11779" width="42.85546875" customWidth="1"/>
    <col min="11780" max="11780" width="22.42578125" customWidth="1"/>
    <col min="11781" max="11781" width="13.85546875" customWidth="1"/>
    <col min="11782" max="11782" width="15.140625" customWidth="1"/>
    <col min="11783" max="11783" width="15.85546875" customWidth="1"/>
    <col min="11784" max="11788" width="10.28515625" customWidth="1"/>
    <col min="11789" max="11789" width="12.85546875" customWidth="1"/>
    <col min="12034" max="12034" width="6.42578125" customWidth="1"/>
    <col min="12035" max="12035" width="42.85546875" customWidth="1"/>
    <col min="12036" max="12036" width="22.42578125" customWidth="1"/>
    <col min="12037" max="12037" width="13.85546875" customWidth="1"/>
    <col min="12038" max="12038" width="15.140625" customWidth="1"/>
    <col min="12039" max="12039" width="15.85546875" customWidth="1"/>
    <col min="12040" max="12044" width="10.28515625" customWidth="1"/>
    <col min="12045" max="12045" width="12.85546875" customWidth="1"/>
    <col min="12290" max="12290" width="6.42578125" customWidth="1"/>
    <col min="12291" max="12291" width="42.85546875" customWidth="1"/>
    <col min="12292" max="12292" width="22.42578125" customWidth="1"/>
    <col min="12293" max="12293" width="13.85546875" customWidth="1"/>
    <col min="12294" max="12294" width="15.140625" customWidth="1"/>
    <col min="12295" max="12295" width="15.85546875" customWidth="1"/>
    <col min="12296" max="12300" width="10.28515625" customWidth="1"/>
    <col min="12301" max="12301" width="12.85546875" customWidth="1"/>
    <col min="12546" max="12546" width="6.42578125" customWidth="1"/>
    <col min="12547" max="12547" width="42.85546875" customWidth="1"/>
    <col min="12548" max="12548" width="22.42578125" customWidth="1"/>
    <col min="12549" max="12549" width="13.85546875" customWidth="1"/>
    <col min="12550" max="12550" width="15.140625" customWidth="1"/>
    <col min="12551" max="12551" width="15.85546875" customWidth="1"/>
    <col min="12552" max="12556" width="10.28515625" customWidth="1"/>
    <col min="12557" max="12557" width="12.85546875" customWidth="1"/>
    <col min="12802" max="12802" width="6.42578125" customWidth="1"/>
    <col min="12803" max="12803" width="42.85546875" customWidth="1"/>
    <col min="12804" max="12804" width="22.42578125" customWidth="1"/>
    <col min="12805" max="12805" width="13.85546875" customWidth="1"/>
    <col min="12806" max="12806" width="15.140625" customWidth="1"/>
    <col min="12807" max="12807" width="15.85546875" customWidth="1"/>
    <col min="12808" max="12812" width="10.28515625" customWidth="1"/>
    <col min="12813" max="12813" width="12.85546875" customWidth="1"/>
    <col min="13058" max="13058" width="6.42578125" customWidth="1"/>
    <col min="13059" max="13059" width="42.85546875" customWidth="1"/>
    <col min="13060" max="13060" width="22.42578125" customWidth="1"/>
    <col min="13061" max="13061" width="13.85546875" customWidth="1"/>
    <col min="13062" max="13062" width="15.140625" customWidth="1"/>
    <col min="13063" max="13063" width="15.85546875" customWidth="1"/>
    <col min="13064" max="13068" width="10.28515625" customWidth="1"/>
    <col min="13069" max="13069" width="12.85546875" customWidth="1"/>
    <col min="13314" max="13314" width="6.42578125" customWidth="1"/>
    <col min="13315" max="13315" width="42.85546875" customWidth="1"/>
    <col min="13316" max="13316" width="22.42578125" customWidth="1"/>
    <col min="13317" max="13317" width="13.85546875" customWidth="1"/>
    <col min="13318" max="13318" width="15.140625" customWidth="1"/>
    <col min="13319" max="13319" width="15.85546875" customWidth="1"/>
    <col min="13320" max="13324" width="10.28515625" customWidth="1"/>
    <col min="13325" max="13325" width="12.85546875" customWidth="1"/>
    <col min="13570" max="13570" width="6.42578125" customWidth="1"/>
    <col min="13571" max="13571" width="42.85546875" customWidth="1"/>
    <col min="13572" max="13572" width="22.42578125" customWidth="1"/>
    <col min="13573" max="13573" width="13.85546875" customWidth="1"/>
    <col min="13574" max="13574" width="15.140625" customWidth="1"/>
    <col min="13575" max="13575" width="15.85546875" customWidth="1"/>
    <col min="13576" max="13580" width="10.28515625" customWidth="1"/>
    <col min="13581" max="13581" width="12.85546875" customWidth="1"/>
    <col min="13826" max="13826" width="6.42578125" customWidth="1"/>
    <col min="13827" max="13827" width="42.85546875" customWidth="1"/>
    <col min="13828" max="13828" width="22.42578125" customWidth="1"/>
    <col min="13829" max="13829" width="13.85546875" customWidth="1"/>
    <col min="13830" max="13830" width="15.140625" customWidth="1"/>
    <col min="13831" max="13831" width="15.85546875" customWidth="1"/>
    <col min="13832" max="13836" width="10.28515625" customWidth="1"/>
    <col min="13837" max="13837" width="12.85546875" customWidth="1"/>
    <col min="14082" max="14082" width="6.42578125" customWidth="1"/>
    <col min="14083" max="14083" width="42.85546875" customWidth="1"/>
    <col min="14084" max="14084" width="22.42578125" customWidth="1"/>
    <col min="14085" max="14085" width="13.85546875" customWidth="1"/>
    <col min="14086" max="14086" width="15.140625" customWidth="1"/>
    <col min="14087" max="14087" width="15.85546875" customWidth="1"/>
    <col min="14088" max="14092" width="10.28515625" customWidth="1"/>
    <col min="14093" max="14093" width="12.85546875" customWidth="1"/>
    <col min="14338" max="14338" width="6.42578125" customWidth="1"/>
    <col min="14339" max="14339" width="42.85546875" customWidth="1"/>
    <col min="14340" max="14340" width="22.42578125" customWidth="1"/>
    <col min="14341" max="14341" width="13.85546875" customWidth="1"/>
    <col min="14342" max="14342" width="15.140625" customWidth="1"/>
    <col min="14343" max="14343" width="15.85546875" customWidth="1"/>
    <col min="14344" max="14348" width="10.28515625" customWidth="1"/>
    <col min="14349" max="14349" width="12.85546875" customWidth="1"/>
    <col min="14594" max="14594" width="6.42578125" customWidth="1"/>
    <col min="14595" max="14595" width="42.85546875" customWidth="1"/>
    <col min="14596" max="14596" width="22.42578125" customWidth="1"/>
    <col min="14597" max="14597" width="13.85546875" customWidth="1"/>
    <col min="14598" max="14598" width="15.140625" customWidth="1"/>
    <col min="14599" max="14599" width="15.85546875" customWidth="1"/>
    <col min="14600" max="14604" width="10.28515625" customWidth="1"/>
    <col min="14605" max="14605" width="12.85546875" customWidth="1"/>
    <col min="14850" max="14850" width="6.42578125" customWidth="1"/>
    <col min="14851" max="14851" width="42.85546875" customWidth="1"/>
    <col min="14852" max="14852" width="22.42578125" customWidth="1"/>
    <col min="14853" max="14853" width="13.85546875" customWidth="1"/>
    <col min="14854" max="14854" width="15.140625" customWidth="1"/>
    <col min="14855" max="14855" width="15.85546875" customWidth="1"/>
    <col min="14856" max="14860" width="10.28515625" customWidth="1"/>
    <col min="14861" max="14861" width="12.85546875" customWidth="1"/>
    <col min="15106" max="15106" width="6.42578125" customWidth="1"/>
    <col min="15107" max="15107" width="42.85546875" customWidth="1"/>
    <col min="15108" max="15108" width="22.42578125" customWidth="1"/>
    <col min="15109" max="15109" width="13.85546875" customWidth="1"/>
    <col min="15110" max="15110" width="15.140625" customWidth="1"/>
    <col min="15111" max="15111" width="15.85546875" customWidth="1"/>
    <col min="15112" max="15116" width="10.28515625" customWidth="1"/>
    <col min="15117" max="15117" width="12.85546875" customWidth="1"/>
    <col min="15362" max="15362" width="6.42578125" customWidth="1"/>
    <col min="15363" max="15363" width="42.85546875" customWidth="1"/>
    <col min="15364" max="15364" width="22.42578125" customWidth="1"/>
    <col min="15365" max="15365" width="13.85546875" customWidth="1"/>
    <col min="15366" max="15366" width="15.140625" customWidth="1"/>
    <col min="15367" max="15367" width="15.85546875" customWidth="1"/>
    <col min="15368" max="15372" width="10.28515625" customWidth="1"/>
    <col min="15373" max="15373" width="12.85546875" customWidth="1"/>
    <col min="15618" max="15618" width="6.42578125" customWidth="1"/>
    <col min="15619" max="15619" width="42.85546875" customWidth="1"/>
    <col min="15620" max="15620" width="22.42578125" customWidth="1"/>
    <col min="15621" max="15621" width="13.85546875" customWidth="1"/>
    <col min="15622" max="15622" width="15.140625" customWidth="1"/>
    <col min="15623" max="15623" width="15.85546875" customWidth="1"/>
    <col min="15624" max="15628" width="10.28515625" customWidth="1"/>
    <col min="15629" max="15629" width="12.85546875" customWidth="1"/>
    <col min="15874" max="15874" width="6.42578125" customWidth="1"/>
    <col min="15875" max="15875" width="42.85546875" customWidth="1"/>
    <col min="15876" max="15876" width="22.42578125" customWidth="1"/>
    <col min="15877" max="15877" width="13.85546875" customWidth="1"/>
    <col min="15878" max="15878" width="15.140625" customWidth="1"/>
    <col min="15879" max="15879" width="15.85546875" customWidth="1"/>
    <col min="15880" max="15884" width="10.28515625" customWidth="1"/>
    <col min="15885" max="15885" width="12.85546875" customWidth="1"/>
    <col min="16130" max="16130" width="6.42578125" customWidth="1"/>
    <col min="16131" max="16131" width="42.85546875" customWidth="1"/>
    <col min="16132" max="16132" width="22.42578125" customWidth="1"/>
    <col min="16133" max="16133" width="13.85546875" customWidth="1"/>
    <col min="16134" max="16134" width="15.140625" customWidth="1"/>
    <col min="16135" max="16135" width="15.85546875" customWidth="1"/>
    <col min="16136" max="16140" width="10.28515625" customWidth="1"/>
    <col min="16141" max="16141" width="12.85546875" customWidth="1"/>
  </cols>
  <sheetData>
    <row r="1" spans="1:15" ht="15.75" x14ac:dyDescent="0.25">
      <c r="A1" s="1"/>
      <c r="B1" t="s">
        <v>0</v>
      </c>
    </row>
    <row r="2" spans="1:15" x14ac:dyDescent="0.25">
      <c r="A2" s="3" t="s">
        <v>1</v>
      </c>
    </row>
    <row r="3" spans="1:15" x14ac:dyDescent="0.25">
      <c r="A3" s="4" t="s">
        <v>2</v>
      </c>
      <c r="H3" t="s">
        <v>3</v>
      </c>
    </row>
    <row r="4" spans="1:15" ht="15.75" thickBot="1" x14ac:dyDescent="0.3">
      <c r="A4" s="5" t="s">
        <v>4</v>
      </c>
      <c r="B4" s="5"/>
    </row>
    <row r="5" spans="1:15" ht="23.85" customHeight="1" x14ac:dyDescent="0.25">
      <c r="A5" s="153" t="s">
        <v>5</v>
      </c>
      <c r="B5" s="156" t="s">
        <v>6</v>
      </c>
      <c r="C5" s="159" t="s">
        <v>7</v>
      </c>
      <c r="D5" s="159" t="s">
        <v>8</v>
      </c>
      <c r="E5" s="159" t="s">
        <v>9</v>
      </c>
      <c r="F5" s="162" t="s">
        <v>10</v>
      </c>
      <c r="G5" s="145" t="s">
        <v>11</v>
      </c>
      <c r="H5" s="146"/>
      <c r="I5" s="146"/>
      <c r="J5" s="146"/>
      <c r="K5" s="146"/>
      <c r="L5" s="146"/>
      <c r="M5" s="147"/>
    </row>
    <row r="6" spans="1:15" ht="24.95" customHeight="1" x14ac:dyDescent="0.25">
      <c r="A6" s="154"/>
      <c r="B6" s="157"/>
      <c r="C6" s="160"/>
      <c r="D6" s="160"/>
      <c r="E6" s="160"/>
      <c r="F6" s="163"/>
      <c r="G6" s="148"/>
      <c r="H6" s="149"/>
      <c r="I6" s="149"/>
      <c r="J6" s="149"/>
      <c r="K6" s="149"/>
      <c r="L6" s="149"/>
      <c r="M6" s="150"/>
    </row>
    <row r="7" spans="1:15" ht="50.25" customHeight="1" thickBot="1" x14ac:dyDescent="0.3">
      <c r="A7" s="155"/>
      <c r="B7" s="158"/>
      <c r="C7" s="161"/>
      <c r="D7" s="161"/>
      <c r="E7" s="161"/>
      <c r="F7" s="164"/>
      <c r="G7" s="6" t="s">
        <v>12</v>
      </c>
      <c r="H7" s="7">
        <v>2022</v>
      </c>
      <c r="I7" s="7">
        <v>2023</v>
      </c>
      <c r="J7" s="7">
        <v>2024</v>
      </c>
      <c r="K7" s="7">
        <v>2025</v>
      </c>
      <c r="L7" s="7">
        <v>2026</v>
      </c>
      <c r="M7" s="8" t="s">
        <v>13</v>
      </c>
    </row>
    <row r="8" spans="1:15" x14ac:dyDescent="0.25">
      <c r="A8" s="9">
        <v>1</v>
      </c>
      <c r="B8" s="10">
        <v>2</v>
      </c>
      <c r="C8" s="11">
        <v>3</v>
      </c>
      <c r="D8" s="11">
        <v>4</v>
      </c>
      <c r="E8" s="11">
        <v>5</v>
      </c>
      <c r="F8" s="12">
        <v>6</v>
      </c>
      <c r="G8" s="13">
        <v>7</v>
      </c>
      <c r="H8" s="10">
        <v>8</v>
      </c>
      <c r="I8" s="10">
        <v>9</v>
      </c>
      <c r="J8" s="10">
        <v>10</v>
      </c>
      <c r="K8" s="10">
        <v>11</v>
      </c>
      <c r="L8" s="10">
        <v>12</v>
      </c>
      <c r="M8" s="14">
        <v>13</v>
      </c>
      <c r="O8" t="s">
        <v>14</v>
      </c>
    </row>
    <row r="9" spans="1:15" ht="12.6" customHeight="1" x14ac:dyDescent="0.25">
      <c r="A9" s="15">
        <v>2</v>
      </c>
      <c r="B9" s="151" t="s">
        <v>15</v>
      </c>
      <c r="C9" s="118">
        <f>E39</f>
        <v>209.565485</v>
      </c>
      <c r="D9" s="119">
        <f>(C51/80)*100</f>
        <v>40</v>
      </c>
      <c r="E9" s="119">
        <v>80</v>
      </c>
      <c r="F9" s="138">
        <v>44.463000000000001</v>
      </c>
      <c r="G9" s="152"/>
      <c r="H9" s="16">
        <f>$C$9/$E$9</f>
        <v>2.6195685625</v>
      </c>
      <c r="I9" s="16">
        <f>$C$9/$E$9</f>
        <v>2.6195685625</v>
      </c>
      <c r="J9" s="16">
        <f>$C$9/$E$9</f>
        <v>2.6195685625</v>
      </c>
      <c r="K9" s="16">
        <f>$C$9/$E$9</f>
        <v>2.6195685625</v>
      </c>
      <c r="L9" s="16">
        <f>$C$9/$E$9</f>
        <v>2.6195685625</v>
      </c>
      <c r="M9" s="17">
        <f>L9*5</f>
        <v>13.0978428125</v>
      </c>
      <c r="N9" t="s">
        <v>16</v>
      </c>
    </row>
    <row r="10" spans="1:15" x14ac:dyDescent="0.25">
      <c r="A10" s="18">
        <v>3</v>
      </c>
      <c r="B10" s="151"/>
      <c r="C10" s="118"/>
      <c r="D10" s="119"/>
      <c r="E10" s="119"/>
      <c r="F10" s="138"/>
      <c r="G10" s="116"/>
      <c r="H10" s="16"/>
      <c r="I10" s="16"/>
      <c r="J10" s="16"/>
      <c r="K10" s="16"/>
      <c r="L10" s="16"/>
      <c r="M10" s="17"/>
      <c r="N10" t="s">
        <v>17</v>
      </c>
    </row>
    <row r="11" spans="1:15" x14ac:dyDescent="0.25">
      <c r="A11" s="18">
        <v>4</v>
      </c>
      <c r="B11" s="117" t="s">
        <v>18</v>
      </c>
      <c r="C11" s="118">
        <f>E43</f>
        <v>2.6958000000000002</v>
      </c>
      <c r="D11" s="119">
        <f>(C52/45)*100</f>
        <v>48.888888888888886</v>
      </c>
      <c r="E11" s="119">
        <v>45</v>
      </c>
      <c r="F11" s="138" t="s">
        <v>19</v>
      </c>
      <c r="G11" s="141"/>
      <c r="H11" s="16">
        <f>$C$11/$E$11</f>
        <v>5.9906666666666671E-2</v>
      </c>
      <c r="I11" s="16">
        <f>$C$11/$E$11</f>
        <v>5.9906666666666671E-2</v>
      </c>
      <c r="J11" s="16">
        <f>$C$11/$E$11</f>
        <v>5.9906666666666671E-2</v>
      </c>
      <c r="K11" s="16">
        <f>$C$11/$E$11</f>
        <v>5.9906666666666671E-2</v>
      </c>
      <c r="L11" s="16">
        <f>$C$11/$E$11</f>
        <v>5.9906666666666671E-2</v>
      </c>
      <c r="M11" s="17">
        <f>L11*5</f>
        <v>0.29953333333333337</v>
      </c>
      <c r="N11" t="s">
        <v>16</v>
      </c>
    </row>
    <row r="12" spans="1:15" x14ac:dyDescent="0.25">
      <c r="A12" s="19">
        <v>5</v>
      </c>
      <c r="B12" s="143"/>
      <c r="C12" s="107"/>
      <c r="D12" s="119"/>
      <c r="E12" s="119"/>
      <c r="F12" s="138"/>
      <c r="G12" s="144"/>
      <c r="H12" s="16"/>
      <c r="I12" s="16"/>
      <c r="J12" s="16"/>
      <c r="K12" s="16"/>
      <c r="L12" s="16"/>
      <c r="M12" s="17"/>
      <c r="N12" t="s">
        <v>17</v>
      </c>
    </row>
    <row r="13" spans="1:15" x14ac:dyDescent="0.25">
      <c r="A13" s="20">
        <v>6</v>
      </c>
      <c r="B13" s="105" t="s">
        <v>20</v>
      </c>
      <c r="C13" s="107"/>
      <c r="D13" s="109"/>
      <c r="E13" s="109"/>
      <c r="F13" s="139"/>
      <c r="G13" s="141"/>
      <c r="H13" s="16"/>
      <c r="I13" s="16"/>
      <c r="J13" s="16"/>
      <c r="K13" s="16"/>
      <c r="L13" s="16"/>
      <c r="M13" s="17"/>
      <c r="N13" t="s">
        <v>16</v>
      </c>
    </row>
    <row r="14" spans="1:15" ht="15.75" thickBot="1" x14ac:dyDescent="0.3">
      <c r="A14" s="19">
        <v>7</v>
      </c>
      <c r="B14" s="106"/>
      <c r="C14" s="108"/>
      <c r="D14" s="110"/>
      <c r="E14" s="110"/>
      <c r="F14" s="140"/>
      <c r="G14" s="142"/>
      <c r="H14" s="21"/>
      <c r="I14" s="21"/>
      <c r="J14" s="21"/>
      <c r="K14" s="21"/>
      <c r="L14" s="21"/>
      <c r="M14" s="22"/>
      <c r="N14" t="s">
        <v>17</v>
      </c>
    </row>
    <row r="15" spans="1:15" ht="15" customHeight="1" x14ac:dyDescent="0.25">
      <c r="A15" s="23">
        <v>8</v>
      </c>
      <c r="B15" s="122" t="s">
        <v>21</v>
      </c>
      <c r="C15" s="124">
        <f>C9+C11+C13</f>
        <v>212.26128499999999</v>
      </c>
      <c r="D15" s="126" t="s">
        <v>22</v>
      </c>
      <c r="E15" s="127"/>
      <c r="F15" s="128"/>
      <c r="G15" s="129"/>
      <c r="H15" s="24">
        <f>H9+H11+H13</f>
        <v>2.6794752291666666</v>
      </c>
      <c r="I15" s="25">
        <f t="shared" ref="I15:M16" si="0">I9+I11+I13</f>
        <v>2.6794752291666666</v>
      </c>
      <c r="J15" s="25">
        <f t="shared" si="0"/>
        <v>2.6794752291666666</v>
      </c>
      <c r="K15" s="25">
        <f t="shared" si="0"/>
        <v>2.6794752291666666</v>
      </c>
      <c r="L15" s="25">
        <f t="shared" si="0"/>
        <v>2.6794752291666666</v>
      </c>
      <c r="M15" s="26">
        <f t="shared" si="0"/>
        <v>13.397376145833332</v>
      </c>
      <c r="N15" t="s">
        <v>16</v>
      </c>
    </row>
    <row r="16" spans="1:15" ht="15.75" thickBot="1" x14ac:dyDescent="0.3">
      <c r="A16" s="27">
        <v>9</v>
      </c>
      <c r="B16" s="123"/>
      <c r="C16" s="125"/>
      <c r="D16" s="131" t="s">
        <v>23</v>
      </c>
      <c r="E16" s="132"/>
      <c r="F16" s="133"/>
      <c r="G16" s="130"/>
      <c r="H16" s="28">
        <f>H10+H12+H14</f>
        <v>0</v>
      </c>
      <c r="I16" s="28">
        <f>I10+I12+I14</f>
        <v>0</v>
      </c>
      <c r="J16" s="28">
        <f t="shared" si="0"/>
        <v>0</v>
      </c>
      <c r="K16" s="28">
        <f t="shared" si="0"/>
        <v>0</v>
      </c>
      <c r="L16" s="28">
        <f t="shared" si="0"/>
        <v>0</v>
      </c>
      <c r="M16" s="29">
        <f t="shared" si="0"/>
        <v>0</v>
      </c>
      <c r="N16" t="s">
        <v>17</v>
      </c>
    </row>
    <row r="17" spans="1:14" x14ac:dyDescent="0.25">
      <c r="A17" s="18">
        <v>10</v>
      </c>
      <c r="B17" s="134" t="s">
        <v>24</v>
      </c>
      <c r="C17" s="135">
        <f>E45</f>
        <v>315.89125200000001</v>
      </c>
      <c r="D17" s="136">
        <f>(C53/90)*100</f>
        <v>42.222222222222221</v>
      </c>
      <c r="E17" s="136">
        <v>90</v>
      </c>
      <c r="F17" s="137">
        <f>F45</f>
        <v>36.634</v>
      </c>
      <c r="G17" s="115"/>
      <c r="H17" s="30">
        <f>$C$17/$E$17</f>
        <v>3.5099027999999999</v>
      </c>
      <c r="I17" s="30">
        <f>$C$17/$E$17</f>
        <v>3.5099027999999999</v>
      </c>
      <c r="J17" s="30">
        <f>$C$17/$E$17</f>
        <v>3.5099027999999999</v>
      </c>
      <c r="K17" s="30">
        <f>$C$17/$E$17</f>
        <v>3.5099027999999999</v>
      </c>
      <c r="L17" s="30">
        <f>$C$17/$E$17</f>
        <v>3.5099027999999999</v>
      </c>
      <c r="M17" s="31">
        <f>L17*5</f>
        <v>17.549513999999999</v>
      </c>
      <c r="N17" t="s">
        <v>16</v>
      </c>
    </row>
    <row r="18" spans="1:14" x14ac:dyDescent="0.25">
      <c r="A18" s="32">
        <v>11</v>
      </c>
      <c r="B18" s="117"/>
      <c r="C18" s="118"/>
      <c r="D18" s="119"/>
      <c r="E18" s="119"/>
      <c r="F18" s="138"/>
      <c r="G18" s="116"/>
      <c r="H18" s="16"/>
      <c r="I18" s="16"/>
      <c r="J18" s="16"/>
      <c r="K18" s="16"/>
      <c r="L18" s="16"/>
      <c r="M18" s="17"/>
      <c r="N18" t="s">
        <v>17</v>
      </c>
    </row>
    <row r="19" spans="1:14" ht="12.75" customHeight="1" x14ac:dyDescent="0.25">
      <c r="A19" s="20">
        <v>12</v>
      </c>
      <c r="B19" s="117" t="s">
        <v>25</v>
      </c>
      <c r="C19" s="118">
        <f>J48</f>
        <v>52.518840000000004</v>
      </c>
      <c r="D19" s="119">
        <f>(C54/40)*100</f>
        <v>30</v>
      </c>
      <c r="E19" s="119">
        <v>50</v>
      </c>
      <c r="F19" s="120" t="s">
        <v>19</v>
      </c>
      <c r="G19" s="113"/>
      <c r="H19" s="16">
        <f>$C$19/$E$19</f>
        <v>1.0503768</v>
      </c>
      <c r="I19" s="16">
        <f>$C$19/$E$19</f>
        <v>1.0503768</v>
      </c>
      <c r="J19" s="16">
        <f>$C$19/$E$19</f>
        <v>1.0503768</v>
      </c>
      <c r="K19" s="16">
        <f>$C$19/$E$19</f>
        <v>1.0503768</v>
      </c>
      <c r="L19" s="16">
        <f>$C$19/$E$19</f>
        <v>1.0503768</v>
      </c>
      <c r="M19" s="17">
        <f>L19*5</f>
        <v>5.2518840000000004</v>
      </c>
      <c r="N19" t="s">
        <v>16</v>
      </c>
    </row>
    <row r="20" spans="1:14" x14ac:dyDescent="0.25">
      <c r="A20" s="32">
        <v>13</v>
      </c>
      <c r="B20" s="117"/>
      <c r="C20" s="118"/>
      <c r="D20" s="119"/>
      <c r="E20" s="119"/>
      <c r="F20" s="120"/>
      <c r="G20" s="121"/>
      <c r="H20" s="33"/>
      <c r="I20" s="33"/>
      <c r="J20" s="33"/>
      <c r="K20" s="33"/>
      <c r="L20" s="33"/>
      <c r="M20" s="34"/>
      <c r="N20" t="s">
        <v>17</v>
      </c>
    </row>
    <row r="21" spans="1:14" x14ac:dyDescent="0.25">
      <c r="A21" s="15">
        <v>14</v>
      </c>
      <c r="B21" s="105" t="s">
        <v>20</v>
      </c>
      <c r="C21" s="107">
        <f>J49</f>
        <v>35.012560000000001</v>
      </c>
      <c r="D21" s="109"/>
      <c r="E21" s="109">
        <v>15</v>
      </c>
      <c r="F21" s="111"/>
      <c r="G21" s="113"/>
      <c r="H21" s="16">
        <f>$C$21/$E$21</f>
        <v>2.3341706666666666</v>
      </c>
      <c r="I21" s="16">
        <f t="shared" ref="I21:L21" si="1">$C$21/$E$21</f>
        <v>2.3341706666666666</v>
      </c>
      <c r="J21" s="16">
        <f t="shared" si="1"/>
        <v>2.3341706666666666</v>
      </c>
      <c r="K21" s="16">
        <f t="shared" si="1"/>
        <v>2.3341706666666666</v>
      </c>
      <c r="L21" s="16">
        <f t="shared" si="1"/>
        <v>2.3341706666666666</v>
      </c>
      <c r="M21" s="17">
        <f>L21*5</f>
        <v>11.670853333333334</v>
      </c>
      <c r="N21" t="s">
        <v>16</v>
      </c>
    </row>
    <row r="22" spans="1:14" ht="15.75" thickBot="1" x14ac:dyDescent="0.3">
      <c r="A22" s="35">
        <v>15</v>
      </c>
      <c r="B22" s="106"/>
      <c r="C22" s="108"/>
      <c r="D22" s="110"/>
      <c r="E22" s="110"/>
      <c r="F22" s="112"/>
      <c r="G22" s="114"/>
      <c r="H22" s="36"/>
      <c r="I22" s="36"/>
      <c r="J22" s="36"/>
      <c r="K22" s="36"/>
      <c r="L22" s="36"/>
      <c r="M22" s="37"/>
      <c r="N22" t="s">
        <v>17</v>
      </c>
    </row>
    <row r="23" spans="1:14" x14ac:dyDescent="0.25">
      <c r="A23" s="23">
        <v>16</v>
      </c>
      <c r="B23" s="81" t="s">
        <v>26</v>
      </c>
      <c r="C23" s="83">
        <f>C17+C19+C21</f>
        <v>403.42265200000003</v>
      </c>
      <c r="D23" s="85" t="s">
        <v>27</v>
      </c>
      <c r="E23" s="86"/>
      <c r="F23" s="87"/>
      <c r="G23" s="88"/>
      <c r="H23" s="24">
        <f>H17+H19+H21</f>
        <v>6.8944502666666665</v>
      </c>
      <c r="I23" s="38">
        <f t="shared" ref="I23:M24" si="2">I17+I19+I21</f>
        <v>6.8944502666666665</v>
      </c>
      <c r="J23" s="38">
        <f t="shared" si="2"/>
        <v>6.8944502666666665</v>
      </c>
      <c r="K23" s="38">
        <f t="shared" si="2"/>
        <v>6.8944502666666665</v>
      </c>
      <c r="L23" s="38">
        <f t="shared" si="2"/>
        <v>6.8944502666666665</v>
      </c>
      <c r="M23" s="39">
        <f t="shared" si="2"/>
        <v>34.472251333333332</v>
      </c>
      <c r="N23" t="s">
        <v>16</v>
      </c>
    </row>
    <row r="24" spans="1:14" ht="15.75" thickBot="1" x14ac:dyDescent="0.3">
      <c r="A24" s="27">
        <v>17</v>
      </c>
      <c r="B24" s="82"/>
      <c r="C24" s="84"/>
      <c r="D24" s="90" t="s">
        <v>28</v>
      </c>
      <c r="E24" s="91"/>
      <c r="F24" s="92"/>
      <c r="G24" s="89"/>
      <c r="H24" s="40">
        <f>H18+H20+H22</f>
        <v>0</v>
      </c>
      <c r="I24" s="40">
        <f t="shared" si="2"/>
        <v>0</v>
      </c>
      <c r="J24" s="40">
        <f t="shared" si="2"/>
        <v>0</v>
      </c>
      <c r="K24" s="40">
        <f t="shared" si="2"/>
        <v>0</v>
      </c>
      <c r="L24" s="40">
        <f t="shared" si="2"/>
        <v>0</v>
      </c>
      <c r="M24" s="41">
        <f t="shared" si="2"/>
        <v>0</v>
      </c>
      <c r="N24" t="s">
        <v>17</v>
      </c>
    </row>
    <row r="25" spans="1:14" x14ac:dyDescent="0.25">
      <c r="A25" s="42">
        <v>18</v>
      </c>
      <c r="B25" s="43" t="s">
        <v>29</v>
      </c>
      <c r="C25" s="44">
        <f>C15+C23</f>
        <v>615.68393700000001</v>
      </c>
      <c r="D25" s="93"/>
      <c r="E25" s="94"/>
      <c r="F25" s="95"/>
      <c r="G25" s="96"/>
      <c r="H25" s="45">
        <f t="shared" ref="H25:M25" si="3">H15+H23</f>
        <v>9.5739254958333326</v>
      </c>
      <c r="I25" s="45">
        <f t="shared" si="3"/>
        <v>9.5739254958333326</v>
      </c>
      <c r="J25" s="45">
        <f t="shared" si="3"/>
        <v>9.5739254958333326</v>
      </c>
      <c r="K25" s="45">
        <f t="shared" si="3"/>
        <v>9.5739254958333326</v>
      </c>
      <c r="L25" s="45">
        <f t="shared" si="3"/>
        <v>9.5739254958333326</v>
      </c>
      <c r="M25" s="46">
        <f t="shared" si="3"/>
        <v>47.869627479166667</v>
      </c>
    </row>
    <row r="26" spans="1:14" ht="32.25" customHeight="1" x14ac:dyDescent="0.25">
      <c r="A26" s="32">
        <v>19</v>
      </c>
      <c r="B26" s="99" t="s">
        <v>30</v>
      </c>
      <c r="C26" s="100"/>
      <c r="D26" s="100"/>
      <c r="E26" s="100"/>
      <c r="F26" s="101"/>
      <c r="G26" s="97"/>
      <c r="H26" s="47">
        <f>H15+H23</f>
        <v>9.5739254958333326</v>
      </c>
      <c r="I26" s="47">
        <f t="shared" ref="I26:M27" si="4">I15+I23</f>
        <v>9.5739254958333326</v>
      </c>
      <c r="J26" s="47">
        <f t="shared" si="4"/>
        <v>9.5739254958333326</v>
      </c>
      <c r="K26" s="47">
        <f t="shared" si="4"/>
        <v>9.5739254958333326</v>
      </c>
      <c r="L26" s="47">
        <f t="shared" si="4"/>
        <v>9.5739254958333326</v>
      </c>
      <c r="M26" s="48">
        <f t="shared" si="4"/>
        <v>47.869627479166667</v>
      </c>
      <c r="N26" t="s">
        <v>16</v>
      </c>
    </row>
    <row r="27" spans="1:14" s="52" customFormat="1" ht="39" customHeight="1" thickBot="1" x14ac:dyDescent="0.3">
      <c r="A27" s="49">
        <v>20</v>
      </c>
      <c r="B27" s="102" t="s">
        <v>31</v>
      </c>
      <c r="C27" s="103"/>
      <c r="D27" s="103"/>
      <c r="E27" s="103"/>
      <c r="F27" s="104"/>
      <c r="G27" s="98"/>
      <c r="H27" s="50">
        <f>H16+H24</f>
        <v>0</v>
      </c>
      <c r="I27" s="50">
        <f t="shared" si="4"/>
        <v>0</v>
      </c>
      <c r="J27" s="50">
        <f t="shared" si="4"/>
        <v>0</v>
      </c>
      <c r="K27" s="50">
        <f t="shared" si="4"/>
        <v>0</v>
      </c>
      <c r="L27" s="50">
        <f t="shared" si="4"/>
        <v>0</v>
      </c>
      <c r="M27" s="51">
        <f t="shared" si="4"/>
        <v>0</v>
      </c>
      <c r="N27" t="s">
        <v>17</v>
      </c>
    </row>
    <row r="28" spans="1:14" s="52" customFormat="1" x14ac:dyDescent="0.25">
      <c r="A28" s="53"/>
      <c r="B28" s="54"/>
      <c r="C28" s="55"/>
      <c r="D28" s="55"/>
      <c r="E28" s="55"/>
      <c r="F28" s="56"/>
      <c r="G28" s="56"/>
      <c r="H28" s="57"/>
      <c r="I28" s="57"/>
      <c r="J28" s="57"/>
      <c r="K28" s="57"/>
      <c r="L28" s="57"/>
      <c r="M28" s="57"/>
      <c r="N28"/>
    </row>
    <row r="29" spans="1:14" s="52" customFormat="1" x14ac:dyDescent="0.25">
      <c r="A29" s="53"/>
      <c r="B29" s="79" t="s">
        <v>32</v>
      </c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/>
    </row>
    <row r="30" spans="1:14" s="52" customFormat="1" x14ac:dyDescent="0.25">
      <c r="A30" s="53"/>
      <c r="B30" s="79" t="s">
        <v>33</v>
      </c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/>
    </row>
    <row r="31" spans="1:14" s="52" customFormat="1" x14ac:dyDescent="0.25">
      <c r="A31" s="53"/>
      <c r="B31" s="79" t="s">
        <v>34</v>
      </c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/>
    </row>
    <row r="32" spans="1:14" s="52" customFormat="1" ht="26.25" customHeight="1" x14ac:dyDescent="0.25">
      <c r="A32" s="53"/>
      <c r="B32" s="80" t="s">
        <v>35</v>
      </c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/>
    </row>
    <row r="33" spans="1:14" s="52" customFormat="1" x14ac:dyDescent="0.25">
      <c r="A33" s="53"/>
      <c r="B33" s="79" t="s">
        <v>36</v>
      </c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/>
    </row>
    <row r="34" spans="1:14" s="52" customFormat="1" x14ac:dyDescent="0.25">
      <c r="A34" s="53"/>
      <c r="B34" s="54"/>
      <c r="C34" s="55"/>
      <c r="D34" s="55"/>
      <c r="E34" s="55"/>
      <c r="F34" s="56"/>
      <c r="G34" s="56"/>
      <c r="H34" s="57"/>
      <c r="I34" s="57"/>
      <c r="J34" s="57"/>
      <c r="K34" s="57"/>
      <c r="L34" s="57"/>
      <c r="M34" s="57"/>
      <c r="N34"/>
    </row>
    <row r="35" spans="1:14" s="52" customFormat="1" x14ac:dyDescent="0.25">
      <c r="A35" s="58"/>
      <c r="B35" s="59"/>
      <c r="C35" s="60"/>
      <c r="D35" s="60"/>
      <c r="E35" s="60"/>
      <c r="F35" s="61"/>
      <c r="G35" s="61"/>
      <c r="H35" s="62"/>
      <c r="I35" s="62"/>
      <c r="J35" s="62"/>
      <c r="K35" s="62"/>
      <c r="L35" s="62"/>
      <c r="M35" s="62"/>
      <c r="N35"/>
    </row>
    <row r="36" spans="1:14" x14ac:dyDescent="0.25">
      <c r="A36" s="63"/>
      <c r="B36" s="64" t="s">
        <v>37</v>
      </c>
      <c r="C36" s="64"/>
      <c r="D36" s="65"/>
      <c r="E36" s="66" t="s">
        <v>38</v>
      </c>
      <c r="F36" s="67" t="s">
        <v>39</v>
      </c>
      <c r="G36" s="68"/>
      <c r="H36" s="63"/>
      <c r="I36" s="63"/>
      <c r="J36" s="63"/>
      <c r="K36" s="63"/>
      <c r="L36" s="69"/>
      <c r="M36" s="63"/>
    </row>
    <row r="37" spans="1:14" x14ac:dyDescent="0.25">
      <c r="A37" s="63"/>
      <c r="B37" s="70" t="s">
        <v>40</v>
      </c>
      <c r="C37" s="64" t="s">
        <v>41</v>
      </c>
      <c r="D37" s="64"/>
      <c r="E37" s="71">
        <v>27.454146999999999</v>
      </c>
      <c r="F37" s="72">
        <v>7.5170000000000003</v>
      </c>
      <c r="G37" s="63" t="s">
        <v>42</v>
      </c>
      <c r="H37" s="63"/>
      <c r="I37" s="63"/>
      <c r="J37" s="63"/>
      <c r="K37" s="63"/>
      <c r="L37" s="69"/>
      <c r="M37" s="63"/>
    </row>
    <row r="38" spans="1:14" x14ac:dyDescent="0.25">
      <c r="A38" s="63"/>
      <c r="B38" s="70" t="s">
        <v>43</v>
      </c>
      <c r="C38" s="64" t="s">
        <v>44</v>
      </c>
      <c r="D38" s="64"/>
      <c r="E38" s="71">
        <v>182.11133799999999</v>
      </c>
      <c r="F38" s="72">
        <v>36.945999999999998</v>
      </c>
      <c r="G38" s="63" t="s">
        <v>45</v>
      </c>
      <c r="H38" s="63"/>
      <c r="I38" s="63"/>
      <c r="J38" s="63"/>
      <c r="K38" s="63"/>
      <c r="L38" s="69"/>
      <c r="M38" s="63"/>
    </row>
    <row r="39" spans="1:14" x14ac:dyDescent="0.25">
      <c r="A39" s="63"/>
      <c r="B39" s="70"/>
      <c r="C39" s="64"/>
      <c r="D39" s="64"/>
      <c r="E39" s="73">
        <f>SUM(E37:E38)</f>
        <v>209.565485</v>
      </c>
      <c r="F39" s="74">
        <f>SUM(F37:F38)</f>
        <v>44.463000000000001</v>
      </c>
      <c r="G39" s="64"/>
      <c r="H39" s="63"/>
      <c r="I39" s="63"/>
      <c r="J39" s="63"/>
      <c r="K39" s="63"/>
      <c r="L39" s="69"/>
      <c r="M39" s="63"/>
    </row>
    <row r="40" spans="1:14" x14ac:dyDescent="0.25">
      <c r="A40" s="63"/>
      <c r="B40" s="75" t="s">
        <v>46</v>
      </c>
      <c r="C40" s="64"/>
      <c r="D40" s="64"/>
      <c r="E40" s="71"/>
      <c r="F40" s="72"/>
      <c r="G40" s="64"/>
      <c r="H40" s="63"/>
      <c r="I40" s="63"/>
      <c r="J40" s="63"/>
      <c r="K40" s="63"/>
      <c r="L40" s="63"/>
      <c r="M40" s="63"/>
    </row>
    <row r="41" spans="1:14" x14ac:dyDescent="0.25">
      <c r="A41" s="63"/>
      <c r="B41" s="75" t="s">
        <v>47</v>
      </c>
      <c r="C41" s="64" t="s">
        <v>48</v>
      </c>
      <c r="D41" s="64"/>
      <c r="E41" s="71">
        <v>1.8813</v>
      </c>
      <c r="F41" s="72"/>
      <c r="G41" s="64"/>
      <c r="H41" s="63"/>
      <c r="I41" s="63"/>
      <c r="J41" s="63"/>
      <c r="K41" s="63"/>
      <c r="L41" s="63"/>
      <c r="M41" s="63"/>
    </row>
    <row r="42" spans="1:14" x14ac:dyDescent="0.25">
      <c r="A42" s="63"/>
      <c r="B42" s="70" t="s">
        <v>49</v>
      </c>
      <c r="C42" s="64" t="s">
        <v>50</v>
      </c>
      <c r="D42" s="64"/>
      <c r="E42" s="71">
        <v>0.8145</v>
      </c>
      <c r="F42" s="72"/>
      <c r="G42" s="64"/>
      <c r="H42" s="63"/>
      <c r="I42" s="63"/>
      <c r="J42" s="63"/>
      <c r="K42" s="63"/>
      <c r="L42" s="63"/>
      <c r="M42" s="63"/>
    </row>
    <row r="43" spans="1:14" x14ac:dyDescent="0.25">
      <c r="A43" s="63"/>
      <c r="B43" s="70"/>
      <c r="C43" s="64"/>
      <c r="D43" s="64"/>
      <c r="E43" s="73">
        <f>SUM(E41:E42)</f>
        <v>2.6958000000000002</v>
      </c>
      <c r="F43" s="72"/>
      <c r="G43" s="64"/>
      <c r="H43" s="63"/>
      <c r="I43" s="63"/>
      <c r="J43" s="63"/>
      <c r="K43" s="63"/>
      <c r="L43" s="63"/>
      <c r="M43" s="63"/>
    </row>
    <row r="44" spans="1:14" x14ac:dyDescent="0.25">
      <c r="A44" s="63"/>
      <c r="B44" s="75" t="s">
        <v>51</v>
      </c>
      <c r="C44" s="64"/>
      <c r="D44" s="65"/>
      <c r="E44" s="71"/>
      <c r="F44" s="76"/>
      <c r="G44" s="63"/>
      <c r="H44" s="63"/>
      <c r="I44" s="63"/>
      <c r="J44" s="63"/>
      <c r="K44" s="63"/>
      <c r="L44" s="63"/>
      <c r="M44" s="63"/>
    </row>
    <row r="45" spans="1:14" x14ac:dyDescent="0.25">
      <c r="A45" s="63"/>
      <c r="B45" s="70" t="s">
        <v>52</v>
      </c>
      <c r="C45" s="64" t="s">
        <v>53</v>
      </c>
      <c r="D45" s="64"/>
      <c r="E45" s="77">
        <v>315.89125200000001</v>
      </c>
      <c r="F45" s="76">
        <v>36.634</v>
      </c>
      <c r="G45" s="63" t="s">
        <v>45</v>
      </c>
      <c r="H45" s="63"/>
      <c r="I45" s="63"/>
      <c r="J45" s="63"/>
      <c r="K45" s="63"/>
      <c r="L45" s="63"/>
      <c r="M45" s="63"/>
    </row>
    <row r="46" spans="1:14" x14ac:dyDescent="0.25">
      <c r="A46" s="63"/>
      <c r="B46" s="70"/>
      <c r="C46" s="64"/>
      <c r="D46" s="64"/>
      <c r="E46" s="77"/>
      <c r="F46" s="76"/>
      <c r="G46" s="63"/>
      <c r="H46" s="63"/>
      <c r="I46" s="63"/>
      <c r="J46" s="63"/>
      <c r="K46" s="63"/>
      <c r="L46" s="63"/>
      <c r="M46" s="63"/>
    </row>
    <row r="47" spans="1:14" x14ac:dyDescent="0.25">
      <c r="A47" s="63"/>
      <c r="B47" s="75" t="s">
        <v>54</v>
      </c>
      <c r="C47" s="64"/>
      <c r="D47" s="65"/>
      <c r="E47" s="77"/>
      <c r="F47" s="76"/>
      <c r="G47" s="63"/>
      <c r="H47" s="63"/>
      <c r="I47" s="63"/>
      <c r="J47" s="63"/>
      <c r="K47" s="63"/>
      <c r="L47" s="63"/>
      <c r="M47" s="63"/>
    </row>
    <row r="48" spans="1:14" x14ac:dyDescent="0.25">
      <c r="A48" s="63"/>
      <c r="B48" s="70" t="s">
        <v>55</v>
      </c>
      <c r="C48" s="64" t="s">
        <v>56</v>
      </c>
      <c r="D48" s="64"/>
      <c r="E48" s="77">
        <v>87.531400000000005</v>
      </c>
      <c r="F48" s="76"/>
      <c r="G48" s="64"/>
      <c r="H48" s="63"/>
      <c r="I48" s="63" t="s">
        <v>57</v>
      </c>
      <c r="J48" s="78">
        <f>E48/100*60</f>
        <v>52.518840000000004</v>
      </c>
      <c r="K48" s="63"/>
      <c r="L48" s="63"/>
      <c r="M48" s="63"/>
    </row>
    <row r="49" spans="1:13" x14ac:dyDescent="0.25">
      <c r="A49" s="63"/>
      <c r="B49" s="63"/>
      <c r="C49" s="64"/>
      <c r="D49" s="64"/>
      <c r="E49" s="77" t="s">
        <v>58</v>
      </c>
      <c r="F49" s="76"/>
      <c r="G49" s="63"/>
      <c r="H49" s="63"/>
      <c r="I49" s="63" t="s">
        <v>59</v>
      </c>
      <c r="J49" s="78">
        <f>E48/100*40</f>
        <v>35.012560000000001</v>
      </c>
      <c r="K49" s="63"/>
      <c r="L49" s="63"/>
      <c r="M49" s="63"/>
    </row>
    <row r="50" spans="1:13" x14ac:dyDescent="0.25">
      <c r="A50" s="63"/>
      <c r="B50" s="63"/>
      <c r="C50" s="66" t="s">
        <v>60</v>
      </c>
      <c r="D50" s="64"/>
      <c r="E50" s="71"/>
      <c r="F50" s="72"/>
      <c r="G50" s="64"/>
      <c r="H50" s="63"/>
      <c r="I50" s="63"/>
      <c r="J50" s="63"/>
      <c r="K50" s="63"/>
      <c r="L50" s="63"/>
      <c r="M50" s="63"/>
    </row>
    <row r="51" spans="1:13" x14ac:dyDescent="0.25">
      <c r="A51" s="63"/>
      <c r="B51" s="63" t="s">
        <v>61</v>
      </c>
      <c r="C51" s="64">
        <v>32</v>
      </c>
      <c r="D51" s="64" t="s">
        <v>62</v>
      </c>
      <c r="E51" s="63"/>
      <c r="F51" s="76"/>
      <c r="G51" s="63"/>
      <c r="H51" s="63"/>
      <c r="I51" s="63"/>
      <c r="J51" s="63"/>
      <c r="K51" s="63"/>
      <c r="L51" s="63"/>
      <c r="M51" s="63"/>
    </row>
    <row r="52" spans="1:13" x14ac:dyDescent="0.25">
      <c r="A52" s="63"/>
      <c r="B52" s="63" t="s">
        <v>63</v>
      </c>
      <c r="C52" s="64">
        <v>22</v>
      </c>
      <c r="D52" s="64" t="s">
        <v>62</v>
      </c>
      <c r="E52" s="63"/>
      <c r="F52" s="76"/>
      <c r="G52" s="63"/>
      <c r="H52" s="63"/>
      <c r="I52" s="63"/>
      <c r="J52" s="63"/>
      <c r="K52" s="63"/>
      <c r="L52" s="63"/>
      <c r="M52" s="63"/>
    </row>
    <row r="53" spans="1:13" x14ac:dyDescent="0.25">
      <c r="A53" s="63"/>
      <c r="B53" s="63" t="s">
        <v>64</v>
      </c>
      <c r="C53" s="64">
        <v>38</v>
      </c>
      <c r="D53" s="64" t="s">
        <v>62</v>
      </c>
      <c r="E53" s="63"/>
      <c r="F53" s="76"/>
      <c r="G53" s="63"/>
      <c r="H53" s="63"/>
      <c r="I53" s="63"/>
      <c r="J53" s="63"/>
      <c r="K53" s="63"/>
      <c r="L53" s="63"/>
      <c r="M53" s="63"/>
    </row>
    <row r="54" spans="1:13" x14ac:dyDescent="0.25">
      <c r="A54" s="63"/>
      <c r="B54" s="63" t="s">
        <v>65</v>
      </c>
      <c r="C54" s="64">
        <v>12</v>
      </c>
      <c r="D54" s="64" t="s">
        <v>62</v>
      </c>
      <c r="E54" s="63"/>
      <c r="F54" s="76"/>
      <c r="G54" s="63"/>
      <c r="H54" s="63"/>
      <c r="I54" s="63"/>
      <c r="J54" s="63"/>
      <c r="K54" s="63"/>
      <c r="L54" s="63"/>
      <c r="M54" s="63"/>
    </row>
    <row r="55" spans="1:13" x14ac:dyDescent="0.25">
      <c r="A55" s="63"/>
      <c r="B55" s="63"/>
      <c r="C55" s="64"/>
      <c r="D55" s="64"/>
      <c r="E55" s="64"/>
      <c r="F55" s="72"/>
      <c r="G55" s="64"/>
      <c r="H55" s="63"/>
      <c r="I55" s="63"/>
      <c r="J55" s="63"/>
      <c r="K55" s="63"/>
      <c r="L55" s="63"/>
      <c r="M55" s="63"/>
    </row>
    <row r="56" spans="1:13" x14ac:dyDescent="0.25">
      <c r="A56" s="63"/>
      <c r="B56" s="63"/>
      <c r="C56" s="64"/>
      <c r="D56" s="64"/>
      <c r="E56" s="64"/>
      <c r="F56" s="64"/>
      <c r="G56" s="64"/>
      <c r="H56" s="63"/>
      <c r="I56" s="63"/>
      <c r="J56" s="63"/>
      <c r="K56" s="63"/>
      <c r="L56" s="63"/>
      <c r="M56" s="63"/>
    </row>
  </sheetData>
  <mergeCells count="62">
    <mergeCell ref="A5:A7"/>
    <mergeCell ref="B5:B7"/>
    <mergeCell ref="C5:C7"/>
    <mergeCell ref="D5:D7"/>
    <mergeCell ref="E5:E7"/>
    <mergeCell ref="G5:M6"/>
    <mergeCell ref="B9:B10"/>
    <mergeCell ref="C9:C10"/>
    <mergeCell ref="D9:D10"/>
    <mergeCell ref="E9:E10"/>
    <mergeCell ref="F9:F10"/>
    <mergeCell ref="G9:G10"/>
    <mergeCell ref="F5:F7"/>
    <mergeCell ref="G13:G14"/>
    <mergeCell ref="B11:B12"/>
    <mergeCell ref="C11:C12"/>
    <mergeCell ref="D11:D12"/>
    <mergeCell ref="E11:E12"/>
    <mergeCell ref="F11:F12"/>
    <mergeCell ref="G11:G12"/>
    <mergeCell ref="B13:B14"/>
    <mergeCell ref="C13:C14"/>
    <mergeCell ref="D13:D14"/>
    <mergeCell ref="E13:E14"/>
    <mergeCell ref="F13:F14"/>
    <mergeCell ref="B15:B16"/>
    <mergeCell ref="C15:C16"/>
    <mergeCell ref="D15:F15"/>
    <mergeCell ref="G15:G16"/>
    <mergeCell ref="D16:F16"/>
    <mergeCell ref="G17:G18"/>
    <mergeCell ref="B19:B20"/>
    <mergeCell ref="C19:C20"/>
    <mergeCell ref="D19:D20"/>
    <mergeCell ref="E19:E20"/>
    <mergeCell ref="F19:F20"/>
    <mergeCell ref="G19:G20"/>
    <mergeCell ref="B17:B18"/>
    <mergeCell ref="C17:C18"/>
    <mergeCell ref="D17:D18"/>
    <mergeCell ref="E17:E18"/>
    <mergeCell ref="F17:F18"/>
    <mergeCell ref="D25:F25"/>
    <mergeCell ref="G25:G27"/>
    <mergeCell ref="B26:F26"/>
    <mergeCell ref="B27:F27"/>
    <mergeCell ref="B21:B22"/>
    <mergeCell ref="C21:C22"/>
    <mergeCell ref="D21:D22"/>
    <mergeCell ref="E21:E22"/>
    <mergeCell ref="F21:F22"/>
    <mergeCell ref="G21:G22"/>
    <mergeCell ref="B23:B24"/>
    <mergeCell ref="C23:C24"/>
    <mergeCell ref="D23:F23"/>
    <mergeCell ref="G23:G24"/>
    <mergeCell ref="D24:F24"/>
    <mergeCell ref="B29:M29"/>
    <mergeCell ref="B30:M30"/>
    <mergeCell ref="B31:M31"/>
    <mergeCell ref="B32:M32"/>
    <mergeCell ref="B33:M33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Alexej Převrátil</dc:creator>
  <cp:lastModifiedBy>Cermak Petr</cp:lastModifiedBy>
  <dcterms:created xsi:type="dcterms:W3CDTF">2021-11-09T09:15:55Z</dcterms:created>
  <dcterms:modified xsi:type="dcterms:W3CDTF">2021-11-09T10:45:08Z</dcterms:modified>
</cp:coreProperties>
</file>