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Komunikace" sheetId="2" r:id="rId2"/>
    <sheet name="02 - Veřejné osvětlení" sheetId="3" r:id="rId3"/>
    <sheet name="04 - VRN" sheetId="4" r:id="rId4"/>
    <sheet name="03 - Sadové úpravy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'01 - Komunikace'!$C$86:$K$238</definedName>
    <definedName name="_xlnm.Print_Area" localSheetId="1">'01 - Komunikace'!$C$4:$J$39,'01 - Komunikace'!$C$45:$J$68,'01 - Komunikace'!$C$74:$K$238</definedName>
    <definedName name="_xlnm.Print_Titles" localSheetId="1">'01 - Komunikace'!$86:$86</definedName>
    <definedName name="_xlnm._FilterDatabase" localSheetId="2" hidden="1">'02 - Veřejné osvětlení'!$C$90:$K$142</definedName>
    <definedName name="_xlnm.Print_Area" localSheetId="2">'02 - Veřejné osvětlení'!$C$4:$J$39,'02 - Veřejné osvětlení'!$C$45:$J$72,'02 - Veřejné osvětlení'!$C$78:$K$142</definedName>
    <definedName name="_xlnm.Print_Titles" localSheetId="2">'02 - Veřejné osvětlení'!$90:$90</definedName>
    <definedName name="_xlnm._FilterDatabase" localSheetId="3" hidden="1">'04 - VRN'!$C$83:$K$120</definedName>
    <definedName name="_xlnm.Print_Area" localSheetId="3">'04 - VRN'!$C$4:$J$39,'04 - VRN'!$C$45:$J$65,'04 - VRN'!$C$71:$K$120</definedName>
    <definedName name="_xlnm.Print_Titles" localSheetId="3">'04 - VRN'!$83:$83</definedName>
    <definedName name="_xlnm._FilterDatabase" localSheetId="4" hidden="1">'03 - Sadové úpravy'!$C$80:$K$137</definedName>
    <definedName name="_xlnm.Print_Area" localSheetId="4">'03 - Sadové úpravy'!$C$4:$J$39,'03 - Sadové úpravy'!$C$45:$J$62,'03 - Sadové úpravy'!$C$68:$K$137</definedName>
    <definedName name="_xlnm.Print_Titles" localSheetId="4">'03 - Sadové úpravy'!$80:$80</definedName>
    <definedName name="_xlnm.Print_Area" localSheetId="5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5" l="1" r="J37"/>
  <c r="J36"/>
  <c i="1" r="AY58"/>
  <c i="5" r="J35"/>
  <c i="1" r="AX58"/>
  <c i="5"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5"/>
  <c r="BH115"/>
  <c r="BG115"/>
  <c r="BF115"/>
  <c r="T115"/>
  <c r="R115"/>
  <c r="P115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8"/>
  <c r="BH98"/>
  <c r="BG98"/>
  <c r="BF98"/>
  <c r="T98"/>
  <c r="R98"/>
  <c r="P98"/>
  <c r="BI94"/>
  <c r="BH94"/>
  <c r="BG94"/>
  <c r="BF94"/>
  <c r="T94"/>
  <c r="R94"/>
  <c r="P94"/>
  <c r="BI91"/>
  <c r="BH91"/>
  <c r="BG91"/>
  <c r="BF91"/>
  <c r="T91"/>
  <c r="R91"/>
  <c r="P91"/>
  <c r="BI88"/>
  <c r="BH88"/>
  <c r="BG88"/>
  <c r="BF88"/>
  <c r="T88"/>
  <c r="R88"/>
  <c r="P88"/>
  <c r="BI84"/>
  <c r="BH84"/>
  <c r="BG84"/>
  <c r="BF84"/>
  <c r="T84"/>
  <c r="R84"/>
  <c r="P84"/>
  <c r="J77"/>
  <c r="F77"/>
  <c r="F75"/>
  <c r="E73"/>
  <c r="J54"/>
  <c r="F54"/>
  <c r="F52"/>
  <c r="E50"/>
  <c r="J24"/>
  <c r="E24"/>
  <c r="J78"/>
  <c r="J23"/>
  <c r="J18"/>
  <c r="E18"/>
  <c r="F78"/>
  <c r="J17"/>
  <c r="J12"/>
  <c r="J52"/>
  <c r="E7"/>
  <c r="E71"/>
  <c i="4" r="J37"/>
  <c r="J36"/>
  <c i="1" r="AY57"/>
  <c i="4" r="J35"/>
  <c i="1" r="AX57"/>
  <c i="4" r="BI119"/>
  <c r="BH119"/>
  <c r="BG119"/>
  <c r="BF119"/>
  <c r="T119"/>
  <c r="R119"/>
  <c r="P119"/>
  <c r="BI117"/>
  <c r="BH117"/>
  <c r="BG117"/>
  <c r="BF117"/>
  <c r="T117"/>
  <c r="R117"/>
  <c r="P117"/>
  <c r="BI113"/>
  <c r="BH113"/>
  <c r="BG113"/>
  <c r="BF113"/>
  <c r="T113"/>
  <c r="T112"/>
  <c r="R113"/>
  <c r="R112"/>
  <c r="P113"/>
  <c r="P112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BI93"/>
  <c r="BH93"/>
  <c r="BG93"/>
  <c r="BF93"/>
  <c r="T93"/>
  <c r="R93"/>
  <c r="P93"/>
  <c r="BI90"/>
  <c r="BH90"/>
  <c r="BG90"/>
  <c r="BF90"/>
  <c r="T90"/>
  <c r="R90"/>
  <c r="P90"/>
  <c r="BI87"/>
  <c r="BH87"/>
  <c r="BG87"/>
  <c r="BF87"/>
  <c r="T87"/>
  <c r="R87"/>
  <c r="P87"/>
  <c r="J80"/>
  <c r="F80"/>
  <c r="F78"/>
  <c r="E76"/>
  <c r="J54"/>
  <c r="F54"/>
  <c r="F52"/>
  <c r="E50"/>
  <c r="J24"/>
  <c r="E24"/>
  <c r="J81"/>
  <c r="J23"/>
  <c r="J18"/>
  <c r="E18"/>
  <c r="F81"/>
  <c r="J17"/>
  <c r="J12"/>
  <c r="J78"/>
  <c r="E7"/>
  <c r="E74"/>
  <c i="3" r="J37"/>
  <c r="J36"/>
  <c i="1" r="AY56"/>
  <c i="3" r="J35"/>
  <c i="1" r="AX56"/>
  <c i="3" r="BI141"/>
  <c r="BH141"/>
  <c r="BG141"/>
  <c r="BF141"/>
  <c r="T141"/>
  <c r="T140"/>
  <c r="R141"/>
  <c r="R140"/>
  <c r="P141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3"/>
  <c r="BH123"/>
  <c r="BG123"/>
  <c r="BF123"/>
  <c r="T123"/>
  <c r="R123"/>
  <c r="P123"/>
  <c r="BI121"/>
  <c r="BH121"/>
  <c r="BG121"/>
  <c r="BF121"/>
  <c r="T121"/>
  <c r="R121"/>
  <c r="P121"/>
  <c r="BI117"/>
  <c r="BH117"/>
  <c r="BG117"/>
  <c r="BF117"/>
  <c r="T117"/>
  <c r="R117"/>
  <c r="P117"/>
  <c r="BI115"/>
  <c r="BH115"/>
  <c r="BG115"/>
  <c r="BF115"/>
  <c r="T115"/>
  <c r="R115"/>
  <c r="P115"/>
  <c r="BI110"/>
  <c r="BH110"/>
  <c r="BG110"/>
  <c r="BF110"/>
  <c r="T110"/>
  <c r="T109"/>
  <c r="R110"/>
  <c r="R109"/>
  <c r="P110"/>
  <c r="P109"/>
  <c r="BI107"/>
  <c r="BH107"/>
  <c r="BG107"/>
  <c r="BF107"/>
  <c r="T107"/>
  <c r="T106"/>
  <c r="T105"/>
  <c r="R107"/>
  <c r="R106"/>
  <c r="R105"/>
  <c r="P107"/>
  <c r="P106"/>
  <c r="P105"/>
  <c r="BI102"/>
  <c r="BH102"/>
  <c r="BG102"/>
  <c r="BF102"/>
  <c r="T102"/>
  <c r="T101"/>
  <c r="R102"/>
  <c r="R101"/>
  <c r="P102"/>
  <c r="P101"/>
  <c r="BI98"/>
  <c r="BH98"/>
  <c r="BG98"/>
  <c r="BF98"/>
  <c r="T98"/>
  <c r="R98"/>
  <c r="P98"/>
  <c r="BI94"/>
  <c r="BH94"/>
  <c r="BG94"/>
  <c r="BF94"/>
  <c r="T94"/>
  <c r="R94"/>
  <c r="P94"/>
  <c r="J87"/>
  <c r="F87"/>
  <c r="F85"/>
  <c r="E83"/>
  <c r="J54"/>
  <c r="F54"/>
  <c r="F52"/>
  <c r="E50"/>
  <c r="J24"/>
  <c r="E24"/>
  <c r="J88"/>
  <c r="J23"/>
  <c r="J18"/>
  <c r="E18"/>
  <c r="F55"/>
  <c r="J17"/>
  <c r="J12"/>
  <c r="J85"/>
  <c r="E7"/>
  <c r="E81"/>
  <c i="2" r="J37"/>
  <c r="J36"/>
  <c i="1" r="AY55"/>
  <c i="2" r="J35"/>
  <c i="1" r="AX55"/>
  <c i="2" r="BI236"/>
  <c r="BH236"/>
  <c r="BG236"/>
  <c r="BF236"/>
  <c r="T236"/>
  <c r="T235"/>
  <c r="R236"/>
  <c r="R235"/>
  <c r="P236"/>
  <c r="P235"/>
  <c r="BI232"/>
  <c r="BH232"/>
  <c r="BG232"/>
  <c r="BF232"/>
  <c r="T232"/>
  <c r="R232"/>
  <c r="P232"/>
  <c r="BI229"/>
  <c r="BH229"/>
  <c r="BG229"/>
  <c r="BF229"/>
  <c r="T229"/>
  <c r="R229"/>
  <c r="P229"/>
  <c r="BI226"/>
  <c r="BH226"/>
  <c r="BG226"/>
  <c r="BF226"/>
  <c r="T226"/>
  <c r="R226"/>
  <c r="P226"/>
  <c r="BI222"/>
  <c r="BH222"/>
  <c r="BG222"/>
  <c r="BF222"/>
  <c r="T222"/>
  <c r="R222"/>
  <c r="P222"/>
  <c r="BI218"/>
  <c r="BH218"/>
  <c r="BG218"/>
  <c r="BF218"/>
  <c r="T218"/>
  <c r="R218"/>
  <c r="P218"/>
  <c r="BI215"/>
  <c r="BH215"/>
  <c r="BG215"/>
  <c r="BF215"/>
  <c r="T215"/>
  <c r="R215"/>
  <c r="P215"/>
  <c r="BI210"/>
  <c r="BH210"/>
  <c r="BG210"/>
  <c r="BF210"/>
  <c r="T210"/>
  <c r="R210"/>
  <c r="P210"/>
  <c r="BI204"/>
  <c r="BH204"/>
  <c r="BG204"/>
  <c r="BF204"/>
  <c r="T204"/>
  <c r="R204"/>
  <c r="P204"/>
  <c r="BI200"/>
  <c r="BH200"/>
  <c r="BG200"/>
  <c r="BF200"/>
  <c r="T200"/>
  <c r="R200"/>
  <c r="P200"/>
  <c r="BI196"/>
  <c r="BH196"/>
  <c r="BG196"/>
  <c r="BF196"/>
  <c r="T196"/>
  <c r="R196"/>
  <c r="P196"/>
  <c r="BI189"/>
  <c r="BH189"/>
  <c r="BG189"/>
  <c r="BF189"/>
  <c r="T189"/>
  <c r="R189"/>
  <c r="P189"/>
  <c r="BI182"/>
  <c r="BH182"/>
  <c r="BG182"/>
  <c r="BF182"/>
  <c r="T182"/>
  <c r="R182"/>
  <c r="P182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8"/>
  <c r="BH168"/>
  <c r="BG168"/>
  <c r="BF168"/>
  <c r="T168"/>
  <c r="R168"/>
  <c r="P168"/>
  <c r="BI164"/>
  <c r="BH164"/>
  <c r="BG164"/>
  <c r="BF164"/>
  <c r="T164"/>
  <c r="R164"/>
  <c r="P164"/>
  <c r="BI158"/>
  <c r="BH158"/>
  <c r="BG158"/>
  <c r="BF158"/>
  <c r="T158"/>
  <c r="R158"/>
  <c r="P158"/>
  <c r="BI151"/>
  <c r="BH151"/>
  <c r="BG151"/>
  <c r="BF151"/>
  <c r="T151"/>
  <c r="R151"/>
  <c r="P151"/>
  <c r="BI146"/>
  <c r="BH146"/>
  <c r="BG146"/>
  <c r="BF146"/>
  <c r="T146"/>
  <c r="R146"/>
  <c r="P146"/>
  <c r="BI141"/>
  <c r="BH141"/>
  <c r="BG141"/>
  <c r="BF141"/>
  <c r="T141"/>
  <c r="R141"/>
  <c r="P141"/>
  <c r="BI135"/>
  <c r="BH135"/>
  <c r="BG135"/>
  <c r="BF135"/>
  <c r="T135"/>
  <c r="R135"/>
  <c r="P135"/>
  <c r="BI129"/>
  <c r="BH129"/>
  <c r="BG129"/>
  <c r="BF129"/>
  <c r="T129"/>
  <c r="R129"/>
  <c r="P129"/>
  <c r="BI124"/>
  <c r="BH124"/>
  <c r="BG124"/>
  <c r="BF124"/>
  <c r="T124"/>
  <c r="T123"/>
  <c r="R124"/>
  <c r="R123"/>
  <c r="P124"/>
  <c r="P123"/>
  <c r="BI117"/>
  <c r="BH117"/>
  <c r="BG117"/>
  <c r="BF117"/>
  <c r="T117"/>
  <c r="R117"/>
  <c r="P117"/>
  <c r="BI113"/>
  <c r="BH113"/>
  <c r="BG113"/>
  <c r="BF113"/>
  <c r="T113"/>
  <c r="R113"/>
  <c r="P113"/>
  <c r="BI107"/>
  <c r="BH107"/>
  <c r="BG107"/>
  <c r="BF107"/>
  <c r="T107"/>
  <c r="R107"/>
  <c r="P107"/>
  <c r="BI103"/>
  <c r="BH103"/>
  <c r="BG103"/>
  <c r="BF103"/>
  <c r="T103"/>
  <c r="R103"/>
  <c r="P103"/>
  <c r="BI97"/>
  <c r="BH97"/>
  <c r="BG97"/>
  <c r="BF97"/>
  <c r="T97"/>
  <c r="R97"/>
  <c r="P97"/>
  <c r="BI90"/>
  <c r="BH90"/>
  <c r="BG90"/>
  <c r="BF90"/>
  <c r="T90"/>
  <c r="R90"/>
  <c r="P90"/>
  <c r="J83"/>
  <c r="F83"/>
  <c r="F81"/>
  <c r="E79"/>
  <c r="J54"/>
  <c r="F54"/>
  <c r="F52"/>
  <c r="E50"/>
  <c r="J24"/>
  <c r="E24"/>
  <c r="J84"/>
  <c r="J23"/>
  <c r="J18"/>
  <c r="E18"/>
  <c r="F55"/>
  <c r="J17"/>
  <c r="J12"/>
  <c r="J81"/>
  <c r="E7"/>
  <c r="E77"/>
  <c i="1" r="L50"/>
  <c r="AM50"/>
  <c r="AM49"/>
  <c r="L49"/>
  <c r="AM47"/>
  <c r="L47"/>
  <c r="L45"/>
  <c r="L44"/>
  <c i="2" r="BK146"/>
  <c r="J196"/>
  <c r="J204"/>
  <c i="3" r="BK126"/>
  <c r="J115"/>
  <c i="4" r="J90"/>
  <c r="J106"/>
  <c i="5" r="BK118"/>
  <c r="BK104"/>
  <c i="2" r="J182"/>
  <c r="BK141"/>
  <c r="BK210"/>
  <c r="J129"/>
  <c i="3" r="BK134"/>
  <c r="J98"/>
  <c i="4" r="BK113"/>
  <c i="5" r="J127"/>
  <c r="J110"/>
  <c r="J91"/>
  <c i="2" r="J124"/>
  <c r="BK135"/>
  <c r="BK218"/>
  <c r="J151"/>
  <c i="3" r="J102"/>
  <c r="J117"/>
  <c i="4" r="BK93"/>
  <c i="5" r="J130"/>
  <c r="BK88"/>
  <c r="J122"/>
  <c i="2" r="J103"/>
  <c r="J146"/>
  <c r="BK226"/>
  <c r="J135"/>
  <c i="3" r="BK107"/>
  <c r="J130"/>
  <c i="4" r="BK117"/>
  <c i="5" r="J113"/>
  <c r="BK125"/>
  <c i="2" r="BK236"/>
  <c r="BK117"/>
  <c r="BK215"/>
  <c r="J90"/>
  <c i="3" r="J107"/>
  <c r="BK138"/>
  <c i="4" r="BK102"/>
  <c i="5" r="J125"/>
  <c r="J94"/>
  <c r="J120"/>
  <c i="2" r="BK113"/>
  <c r="J113"/>
  <c r="J229"/>
  <c r="J189"/>
  <c i="3" r="J132"/>
  <c r="J126"/>
  <c r="J121"/>
  <c i="4" r="J96"/>
  <c i="5" r="J101"/>
  <c r="BK133"/>
  <c r="J115"/>
  <c i="2" r="BK90"/>
  <c r="BK229"/>
  <c r="BK196"/>
  <c r="BK124"/>
  <c i="3" r="BK130"/>
  <c r="J94"/>
  <c i="4" r="J93"/>
  <c i="5" r="J88"/>
  <c r="BK120"/>
  <c r="BK110"/>
  <c i="2" r="J168"/>
  <c r="J232"/>
  <c r="J200"/>
  <c i="1" r="AS54"/>
  <c i="4" r="J117"/>
  <c i="5" r="BK122"/>
  <c r="J118"/>
  <c i="2" r="BK129"/>
  <c r="BK172"/>
  <c r="BK232"/>
  <c r="BK189"/>
  <c i="3" r="J134"/>
  <c r="BK115"/>
  <c r="J138"/>
  <c i="4" r="BK87"/>
  <c i="5" r="BK115"/>
  <c r="BK127"/>
  <c r="J84"/>
  <c i="2" r="J215"/>
  <c r="J172"/>
  <c r="J222"/>
  <c r="J158"/>
  <c i="3" r="J123"/>
  <c r="BK121"/>
  <c r="BK98"/>
  <c i="4" r="J113"/>
  <c i="5" r="BK91"/>
  <c r="BK84"/>
  <c i="2" r="J175"/>
  <c r="BK103"/>
  <c r="J226"/>
  <c r="BK178"/>
  <c i="3" r="J128"/>
  <c r="J136"/>
  <c i="4" r="BK99"/>
  <c r="BK109"/>
  <c i="5" r="J107"/>
  <c r="BK94"/>
  <c i="2" r="J117"/>
  <c r="BK97"/>
  <c r="J218"/>
  <c r="BK182"/>
  <c i="3" r="BK128"/>
  <c r="J110"/>
  <c i="4" r="J119"/>
  <c r="J87"/>
  <c i="5" r="BK101"/>
  <c r="J98"/>
  <c i="2" r="BK107"/>
  <c r="J164"/>
  <c r="BK222"/>
  <c r="BK175"/>
  <c i="3" r="BK132"/>
  <c i="4" r="BK96"/>
  <c r="BK90"/>
  <c i="5" r="J136"/>
  <c r="BK98"/>
  <c i="2" r="J141"/>
  <c r="BK151"/>
  <c r="J236"/>
  <c r="BK200"/>
  <c i="3" r="J141"/>
  <c r="BK94"/>
  <c i="4" r="J102"/>
  <c r="BK119"/>
  <c i="5" r="BK130"/>
  <c r="BK107"/>
  <c i="2" r="BK168"/>
  <c r="BK164"/>
  <c r="J97"/>
  <c r="J210"/>
  <c i="3" r="BK136"/>
  <c r="BK110"/>
  <c r="BK117"/>
  <c i="4" r="J109"/>
  <c r="BK106"/>
  <c i="5" r="J133"/>
  <c r="BK113"/>
  <c i="2" r="BK158"/>
  <c r="J178"/>
  <c r="J107"/>
  <c r="BK204"/>
  <c i="3" r="BK141"/>
  <c r="BK123"/>
  <c r="BK102"/>
  <c i="4" r="J99"/>
  <c i="5" r="BK136"/>
  <c r="J104"/>
  <c i="2" l="1" r="P89"/>
  <c r="R128"/>
  <c r="R171"/>
  <c r="T181"/>
  <c r="R217"/>
  <c i="3" r="R93"/>
  <c r="R92"/>
  <c r="P114"/>
  <c r="P113"/>
  <c r="P120"/>
  <c r="R125"/>
  <c i="4" r="BK86"/>
  <c r="J86"/>
  <c r="J61"/>
  <c i="2" r="T89"/>
  <c r="P128"/>
  <c r="BK171"/>
  <c r="J171"/>
  <c r="J64"/>
  <c r="R181"/>
  <c r="T217"/>
  <c i="3" r="P93"/>
  <c r="P92"/>
  <c r="R114"/>
  <c r="R113"/>
  <c r="R120"/>
  <c r="R119"/>
  <c r="P125"/>
  <c i="4" r="R86"/>
  <c r="BK105"/>
  <c r="J105"/>
  <c r="J62"/>
  <c r="T105"/>
  <c r="BK116"/>
  <c r="J116"/>
  <c r="J64"/>
  <c r="T116"/>
  <c i="2" r="BK89"/>
  <c r="J89"/>
  <c r="J61"/>
  <c r="BK128"/>
  <c r="J128"/>
  <c r="J63"/>
  <c r="P171"/>
  <c r="P181"/>
  <c r="BK217"/>
  <c r="J217"/>
  <c r="J66"/>
  <c i="3" r="T93"/>
  <c r="T92"/>
  <c r="T114"/>
  <c r="T113"/>
  <c r="T120"/>
  <c r="T125"/>
  <c i="4" r="P86"/>
  <c r="T86"/>
  <c r="T85"/>
  <c r="T84"/>
  <c r="P105"/>
  <c r="R105"/>
  <c r="P116"/>
  <c r="R116"/>
  <c i="5" r="BK83"/>
  <c r="J83"/>
  <c r="J61"/>
  <c r="R83"/>
  <c r="R82"/>
  <c r="R81"/>
  <c i="2" r="R89"/>
  <c r="R88"/>
  <c r="R87"/>
  <c r="T128"/>
  <c r="T171"/>
  <c r="BK181"/>
  <c r="J181"/>
  <c r="J65"/>
  <c r="P217"/>
  <c i="3" r="BK93"/>
  <c r="J93"/>
  <c r="J61"/>
  <c r="BK114"/>
  <c r="J114"/>
  <c r="J67"/>
  <c r="BK120"/>
  <c r="J120"/>
  <c r="J69"/>
  <c r="BK125"/>
  <c r="J125"/>
  <c r="J70"/>
  <c i="5" r="P83"/>
  <c r="P82"/>
  <c r="P81"/>
  <c i="1" r="AU58"/>
  <c i="5" r="T83"/>
  <c r="T82"/>
  <c r="T81"/>
  <c i="3" r="BK106"/>
  <c r="J106"/>
  <c r="J64"/>
  <c r="BK109"/>
  <c r="J109"/>
  <c r="J65"/>
  <c r="BK140"/>
  <c r="J140"/>
  <c r="J71"/>
  <c i="2" r="BK123"/>
  <c r="J123"/>
  <c r="J62"/>
  <c i="4" r="BK112"/>
  <c r="J112"/>
  <c r="J63"/>
  <c i="2" r="BK235"/>
  <c r="J235"/>
  <c r="J67"/>
  <c i="3" r="BK101"/>
  <c r="J101"/>
  <c r="J62"/>
  <c i="5" r="BE88"/>
  <c r="BE91"/>
  <c r="BE107"/>
  <c r="BE127"/>
  <c r="BE130"/>
  <c r="BE84"/>
  <c r="BE101"/>
  <c r="BE122"/>
  <c r="E48"/>
  <c r="J55"/>
  <c r="J75"/>
  <c r="BE113"/>
  <c r="BE115"/>
  <c r="BE120"/>
  <c r="BE125"/>
  <c r="BE136"/>
  <c r="F55"/>
  <c r="BE94"/>
  <c r="BE98"/>
  <c r="BE104"/>
  <c r="BE110"/>
  <c r="BE118"/>
  <c r="BE133"/>
  <c i="4" r="J52"/>
  <c r="BE93"/>
  <c r="BE96"/>
  <c r="E48"/>
  <c r="J55"/>
  <c r="BE99"/>
  <c r="BE102"/>
  <c r="BE109"/>
  <c r="F55"/>
  <c r="BE87"/>
  <c r="BE106"/>
  <c r="BE117"/>
  <c r="BE119"/>
  <c r="BE90"/>
  <c r="BE113"/>
  <c i="3" r="J52"/>
  <c r="F88"/>
  <c r="BE94"/>
  <c r="BE107"/>
  <c r="BE110"/>
  <c r="BE121"/>
  <c r="BE123"/>
  <c r="BE134"/>
  <c r="E48"/>
  <c r="BE117"/>
  <c r="BE126"/>
  <c r="BE128"/>
  <c r="BE130"/>
  <c r="BE132"/>
  <c r="BE138"/>
  <c r="BE141"/>
  <c r="BE98"/>
  <c r="BE102"/>
  <c r="BE136"/>
  <c r="J55"/>
  <c r="BE115"/>
  <c i="2" r="J52"/>
  <c r="BE90"/>
  <c r="BE97"/>
  <c r="BE103"/>
  <c r="BE107"/>
  <c r="BE141"/>
  <c r="BE146"/>
  <c r="BE172"/>
  <c r="BE178"/>
  <c r="BE182"/>
  <c r="BE189"/>
  <c r="BE196"/>
  <c r="BE200"/>
  <c r="BE204"/>
  <c r="BE215"/>
  <c r="BE218"/>
  <c r="BE222"/>
  <c r="BE226"/>
  <c r="BE229"/>
  <c r="BE232"/>
  <c r="BE236"/>
  <c r="E48"/>
  <c r="F84"/>
  <c r="BE113"/>
  <c r="BE117"/>
  <c r="BE124"/>
  <c r="BE129"/>
  <c r="BE151"/>
  <c r="BE210"/>
  <c r="BE158"/>
  <c r="BE164"/>
  <c r="BE168"/>
  <c r="BE175"/>
  <c r="J55"/>
  <c r="BE135"/>
  <c i="4" r="F36"/>
  <c i="1" r="BC57"/>
  <c i="4" r="F35"/>
  <c i="1" r="BB57"/>
  <c i="2" r="F36"/>
  <c i="1" r="BC55"/>
  <c i="2" r="J34"/>
  <c i="1" r="AW55"/>
  <c i="2" r="F35"/>
  <c i="1" r="BB55"/>
  <c i="3" r="F36"/>
  <c i="1" r="BC56"/>
  <c i="4" r="F37"/>
  <c i="1" r="BD57"/>
  <c i="3" r="J34"/>
  <c i="1" r="AW56"/>
  <c i="5" r="F35"/>
  <c i="1" r="BB58"/>
  <c i="4" r="J34"/>
  <c i="1" r="AW57"/>
  <c i="5" r="J34"/>
  <c i="1" r="AW58"/>
  <c i="2" r="F37"/>
  <c i="1" r="BD55"/>
  <c i="3" r="F35"/>
  <c i="1" r="BB56"/>
  <c i="5" r="F37"/>
  <c i="1" r="BD58"/>
  <c i="2" r="F34"/>
  <c i="1" r="BA55"/>
  <c i="3" r="F34"/>
  <c i="1" r="BA56"/>
  <c i="3" r="F37"/>
  <c i="1" r="BD56"/>
  <c i="4" r="F34"/>
  <c i="1" r="BA57"/>
  <c i="5" r="F34"/>
  <c i="1" r="BA58"/>
  <c i="5" r="F36"/>
  <c i="1" r="BC58"/>
  <c i="4" l="1" r="P85"/>
  <c r="P84"/>
  <c i="1" r="AU57"/>
  <c i="3" r="T119"/>
  <c r="T91"/>
  <c i="2" r="T88"/>
  <c r="T87"/>
  <c i="3" r="P119"/>
  <c r="P91"/>
  <c i="1" r="AU56"/>
  <c i="3" r="R91"/>
  <c i="4" r="R85"/>
  <c r="R84"/>
  <c i="2" r="P88"/>
  <c r="P87"/>
  <c i="1" r="AU55"/>
  <c i="3" r="BK113"/>
  <c r="J113"/>
  <c r="J66"/>
  <c i="4" r="BK85"/>
  <c r="J85"/>
  <c r="J60"/>
  <c i="5" r="BK82"/>
  <c r="J82"/>
  <c r="J60"/>
  <c i="2" r="BK88"/>
  <c r="J88"/>
  <c r="J60"/>
  <c i="3" r="BK105"/>
  <c r="J105"/>
  <c r="J63"/>
  <c r="BK119"/>
  <c r="J119"/>
  <c r="J68"/>
  <c r="J33"/>
  <c i="1" r="AV56"/>
  <c r="AT56"/>
  <c i="5" r="F33"/>
  <c i="1" r="AZ58"/>
  <c i="5" r="J33"/>
  <c i="1" r="AV58"/>
  <c r="AT58"/>
  <c i="4" r="F33"/>
  <c i="1" r="AZ57"/>
  <c r="BC54"/>
  <c r="W32"/>
  <c i="3" r="F33"/>
  <c i="1" r="AZ56"/>
  <c i="4" r="J33"/>
  <c i="1" r="AV57"/>
  <c r="AT57"/>
  <c r="BB54"/>
  <c r="W31"/>
  <c r="BD54"/>
  <c r="W33"/>
  <c i="2" r="F33"/>
  <c i="1" r="AZ55"/>
  <c r="BA54"/>
  <c r="W30"/>
  <c i="2" r="J33"/>
  <c i="1" r="AV55"/>
  <c r="AT55"/>
  <c i="3" l="1" r="BK92"/>
  <c r="J92"/>
  <c r="J60"/>
  <c i="2" r="BK87"/>
  <c r="J87"/>
  <c i="4" r="BK84"/>
  <c r="J84"/>
  <c r="J59"/>
  <c i="5" r="BK81"/>
  <c r="J81"/>
  <c r="J59"/>
  <c i="2" r="J30"/>
  <c i="1" r="AG55"/>
  <c r="AW54"/>
  <c r="AK30"/>
  <c r="AY54"/>
  <c r="AX54"/>
  <c r="AU54"/>
  <c r="AZ54"/>
  <c r="W29"/>
  <c i="2" l="1" r="J39"/>
  <c r="J59"/>
  <c i="3" r="BK91"/>
  <c r="J91"/>
  <c i="1" r="AN55"/>
  <c i="4" r="J30"/>
  <c i="1" r="AG57"/>
  <c r="AV54"/>
  <c r="AK29"/>
  <c i="3" r="J30"/>
  <c i="1" r="AG56"/>
  <c i="5" r="J30"/>
  <c i="1" r="AG58"/>
  <c i="5" l="1" r="J39"/>
  <c i="3" r="J59"/>
  <c r="J39"/>
  <c i="4" r="J39"/>
  <c i="1" r="AN56"/>
  <c r="AN57"/>
  <c r="AN58"/>
  <c r="AT54"/>
  <c r="AG54"/>
  <c r="AK26"/>
  <c l="1" r="AN5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<sst xmlns="http://schemas.openxmlformats.org/spreadsheetml/2006/main">
  <si>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</si>
  <si>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</si>
  <si>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</si>
  <si>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/>
  </si>
  <si>
    <t>False</t>
  </si>
  <si>
    <t>{1034a845-c48c-467d-9517-ca46b9f0724f}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</si>
  <si>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</si>
  <si>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</si>
  <si>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</si>
  <si>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</si>
  <si>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</si>
  <si>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</si>
  <si>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0,001</t>
  </si>
  <si>
    <t>Kód:</t>
  </si>
  <si>
    <t>2145</t>
  </si>
  <si>
    <t>Stavba:</t>
  </si>
  <si>
    <t>Oprava chodníku ul. Tyršova</t>
  </si>
  <si>
    <t>KSO:</t>
  </si>
  <si>
    <t>CC-CZ:</t>
  </si>
  <si>
    <t>Místo:</t>
  </si>
  <si>
    <t>Český Brod</t>
  </si>
  <si>
    <t>Datum:</t>
  </si>
  <si>
    <t>20. 7. 2021</t>
  </si>
  <si>
    <t>Zadavatel:</t>
  </si>
  <si>
    <t>IČ:</t>
  </si>
  <si>
    <t>00235334</t>
  </si>
  <si>
    <t>Město Český Brod</t>
  </si>
  <si>
    <t>DIČ:</t>
  </si>
  <si>
    <t>Zhotovitel:</t>
  </si>
  <si>
    <t xml:space="preserve"> </t>
  </si>
  <si>
    <t>Projektant:</t>
  </si>
  <si>
    <t>87396521</t>
  </si>
  <si>
    <t>Ing. Jiří Sobol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</si>
  <si>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</si>
  <si>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</si>
  <si>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</si>
  <si>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</si>
  <si>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</si>
  <si>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</si>
  <si>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</si>
  <si>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</si>
  <si>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</si>
  <si>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</si>
  <si>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</si>
  <si>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</si>
  <si>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</si>
  <si>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</si>
  <si>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</si>
  <si>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</si>
  <si>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</si>
  <si>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</si>
  <si>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</si>
  <si>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</si>
  <si>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</si>
  <si>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</si>
  <si>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</si>
  <si>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</si>
  <si>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</si>
  <si>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</si>
  <si>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</si>
  <si>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</si>
  <si>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</si>
  <si>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</si>
  <si>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</si>
  <si>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</si>
  <si>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</si>
  <si>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</si>
  <si>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</si>
  <si>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</si>
  <si>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</si>
  <si>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</si>
  <si>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</si>
  <si>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</si>
  <si>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</si>
  <si>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</si>
  <si>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</si>
  <si>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</si>
  <si>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Komunikace</t>
  </si>
  <si>
    <t>STA</t>
  </si>
  <si>
    <t>1</t>
  </si>
  <si>
    <t>{9e8268d5-fd29-4e5c-9594-642e1692c201}</t>
  </si>
  <si>
    <t>2</t>
  </si>
  <si>
    <t>02</t>
  </si>
  <si>
    <t>Veřejné osvětlení</t>
  </si>
  <si>
    <t>{2ecdbb6b-b809-4e6c-87f6-e10c1d7bc623}</t>
  </si>
  <si>
    <t>04</t>
  </si>
  <si>
    <t>VRN</t>
  </si>
  <si>
    <t>{03cb78b2-04cf-4182-a386-8b7b6df53493}</t>
  </si>
  <si>
    <t>03</t>
  </si>
  <si>
    <t>Sadové úpravy</t>
  </si>
  <si>
    <t>{8a6e1416-35ad-410f-9057-695b1ceaff1f}</t>
  </si>
  <si>
    <t>KRYCÍ LIST SOUPISU PRACÍ</t>
  </si>
  <si>
    <t>Objekt:</t>
  </si>
  <si>
    <t>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</si>
  <si>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</si>
  <si>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</si>
  <si>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</si>
  <si>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</si>
  <si>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</si>
  <si>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</si>
  <si>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</si>
  <si>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</si>
  <si>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</si>
  <si>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</si>
  <si>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</si>
  <si>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</si>
  <si>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</si>
  <si>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</si>
  <si>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</si>
  <si>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</si>
  <si>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</si>
  <si>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</si>
  <si>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</si>
  <si>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</si>
  <si>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</si>
  <si>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</si>
  <si>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</si>
  <si>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</si>
  <si>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</si>
  <si>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</si>
  <si>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</si>
  <si>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</si>
  <si>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</si>
  <si>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</si>
  <si>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113106421</t>
  </si>
  <si>
    <t>Rozebrání dlažeb při překopech komunikací pro pěší z betonových dlaždic strojně pl přes 15 m2</t>
  </si>
  <si>
    <t>m2</t>
  </si>
  <si>
    <t>CS ÚRS 2021 02</t>
  </si>
  <si>
    <t>4</t>
  </si>
  <si>
    <t>-1899477074</t>
  </si>
  <si>
    <t>PP</t>
  </si>
  <si>
    <t>Rozebrání dlažeb a dílců při překopech inženýrských sítí s přemístěním hmot na skládku na vzdálenost do 3 m nebo s naložením na dopravní prostředek strojně plochy jednotlivě přes 15 m2 komunikací pro pěší s ložem z kameniva nebo živice a s výplní spár z betonových nebo kameninových dlaždic, desek nebo tvarovek</t>
  </si>
  <si>
    <t>Online PSC</t>
  </si>
  <si>
    <t>https://podminky.urs.cz/item/CS_URS_2021_02/113106421</t>
  </si>
  <si>
    <t>VV</t>
  </si>
  <si>
    <t>"chodník"112+28+14+7+4</t>
  </si>
  <si>
    <t>"protější strana pro slepeckou úplavu"4+5</t>
  </si>
  <si>
    <t>"přídlažba vozovky"66*0,5</t>
  </si>
  <si>
    <t>Součet</t>
  </si>
  <si>
    <t>113107323</t>
  </si>
  <si>
    <t>Odstranění podkladu z kameniva drceného tl přes 200 do 300 mm strojně pl do 50 m2</t>
  </si>
  <si>
    <t>-553148489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</si>
  <si>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</si>
  <si>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https://podminky.urs.cz/item/CS_URS_2021_02/113107323</t>
  </si>
  <si>
    <t>3</t>
  </si>
  <si>
    <t>113107335</t>
  </si>
  <si>
    <t>Odstranění podkladu z betonu vyztuženého sítěmi tl do 100 mm strojně pl do 50 m2</t>
  </si>
  <si>
    <t>32782279</t>
  </si>
  <si>
    <t>Odstranění podkladů nebo krytů strojně plochy jednotlivě do 50 m2 s přemístěním hmot na skládku na vzdálenost do 3 m nebo s naložením na dopravní prostředek z betonu vyztuženého sítěmi, o tl. vrstvy do 100 mm</t>
  </si>
  <si>
    <t>https://podminky.urs.cz/item/CS_URS_2021_02/113107335</t>
  </si>
  <si>
    <t>"dvorky"5*1*0,5</t>
  </si>
  <si>
    <t>113201112</t>
  </si>
  <si>
    <t>Vytrhání obrub silničních ležatých</t>
  </si>
  <si>
    <t>m</t>
  </si>
  <si>
    <t>-1042418030</t>
  </si>
  <si>
    <t>Vytrhání obrub s vybouráním lože, s přemístěním hmot na skládku na vzdálenost do 3 m nebo s naložením na dopravní prostředek silničních ležatých</t>
  </si>
  <si>
    <t>https://podminky.urs.cz/item/CS_URS_2021_02/113201112</t>
  </si>
  <si>
    <t>"opravovaný chodník"39+14+1</t>
  </si>
  <si>
    <t xml:space="preserve">"obruba protější strany přechodu"2*6 </t>
  </si>
  <si>
    <t>5</t>
  </si>
  <si>
    <t>113204111</t>
  </si>
  <si>
    <t>Vytrhání obrub záhonových</t>
  </si>
  <si>
    <t>847337441</t>
  </si>
  <si>
    <t>Vytrhání obrub s vybouráním lože, s přemístěním hmot na skládku na vzdálenost do 3 m nebo s naložením na dopravní prostředek záhonových</t>
  </si>
  <si>
    <t>https://podminky.urs.cz/item/CS_URS_2021_02/113204111</t>
  </si>
  <si>
    <t>"sadovky kolem rabátek"16+7+3*2</t>
  </si>
  <si>
    <t>6</t>
  </si>
  <si>
    <t>181152302</t>
  </si>
  <si>
    <t>Úprava pláně pro silnice a dálnice v zářezech se zhutněním</t>
  </si>
  <si>
    <t>-801172755</t>
  </si>
  <si>
    <t>Úprava pláně na stavbách silnic a dálnic strojně v zářezech mimo skalních se zhutněním</t>
  </si>
  <si>
    <t>https://podminky.urs.cz/item/CS_URS_2021_02/181152302</t>
  </si>
  <si>
    <t>Vodorovné konstrukce</t>
  </si>
  <si>
    <t>7</t>
  </si>
  <si>
    <t>451317777</t>
  </si>
  <si>
    <t>Podklad nebo lože pod dlažbu vodorovný nebo do sklonu 1:5 z betonu prostého tl přes 50 do 100 mm</t>
  </si>
  <si>
    <t>-146440187</t>
  </si>
  <si>
    <t>Podklad nebo lože pod dlažbu (přídlažbu) v ploše vodorovné nebo ve sklonu do 1:5, tloušťky od 50 do 100 mm z betonu prostého</t>
  </si>
  <si>
    <t>https://podminky.urs.cz/item/CS_URS_2021_02/451317777</t>
  </si>
  <si>
    <t>"přídlažba u obruby"66*0,5</t>
  </si>
  <si>
    <t>Komunikace pozemní</t>
  </si>
  <si>
    <t>8</t>
  </si>
  <si>
    <t>564861111</t>
  </si>
  <si>
    <t>Podklad ze štěrkodrtě ŠD tl 200 mm</t>
  </si>
  <si>
    <t>-1677968565</t>
  </si>
  <si>
    <t>Podklad ze štěrkodrti ŠD s rozprostřením a zhutněním, po zhutnění tl. 200 mm</t>
  </si>
  <si>
    <t>https://podminky.urs.cz/item/CS_URS_2021_02/564861111</t>
  </si>
  <si>
    <t>9</t>
  </si>
  <si>
    <t>596211112</t>
  </si>
  <si>
    <t>Kladení zámkové dlažby komunikací pro pěší tl 60 mm skupiny A pl přes 100 do 300 m2</t>
  </si>
  <si>
    <t>-678388773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</si>
  <si>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</si>
  <si>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https://podminky.urs.cz/item/CS_URS_2021_02/596211112</t>
  </si>
  <si>
    <t>10</t>
  </si>
  <si>
    <t>M</t>
  </si>
  <si>
    <t>59245016</t>
  </si>
  <si>
    <t>dlažba tvar čtverec betonová 100x100x60mm přírodní</t>
  </si>
  <si>
    <t>-108449215</t>
  </si>
  <si>
    <t>https://podminky.urs.cz/item/CS_URS_2021_02/59245016</t>
  </si>
  <si>
    <t>"chodník"112+28+14</t>
  </si>
  <si>
    <t>154*0,12 'Přepočtené koeficientem množství</t>
  </si>
  <si>
    <t>11</t>
  </si>
  <si>
    <t>59245270</t>
  </si>
  <si>
    <t>dlažba tvar čtverec betonová 100x100x60mm barevná</t>
  </si>
  <si>
    <t>-23658058</t>
  </si>
  <si>
    <t>https://podminky.urs.cz/item/CS_URS_2021_02/59245270</t>
  </si>
  <si>
    <t>154*0,92 'Přepočtené koeficientem množství</t>
  </si>
  <si>
    <t>12</t>
  </si>
  <si>
    <t>59245006</t>
  </si>
  <si>
    <t>dlažba tvar obdélník betonová pro nevidomé 200x100x60mm barevná</t>
  </si>
  <si>
    <t>1340790650</t>
  </si>
  <si>
    <t>https://podminky.urs.cz/item/CS_URS_2021_02/59245006</t>
  </si>
  <si>
    <t>"chodník"7+4</t>
  </si>
  <si>
    <t>20*1,02 'Přepočtené koeficientem množství</t>
  </si>
  <si>
    <t>13</t>
  </si>
  <si>
    <t>596211114</t>
  </si>
  <si>
    <t>Příplatek za kombinaci dvou barev u kladení betonových dlažeb komunikací pro pěší tl 60 mm skupiny A</t>
  </si>
  <si>
    <t>732188830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</si>
  <si>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</si>
  <si>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https://podminky.urs.cz/item/CS_URS_2021_02/596211114</t>
  </si>
  <si>
    <t>14</t>
  </si>
  <si>
    <t>596841220</t>
  </si>
  <si>
    <t>Kladení betonové dlažby komunikací pro pěší do lože z cement malty velikosti přes 0,09 do 0,25 m2 pl do 50 m2</t>
  </si>
  <si>
    <t>-899477899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</si>
  <si>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</si>
  <si>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https://podminky.urs.cz/item/CS_URS_2021_02/596841220</t>
  </si>
  <si>
    <t>5924532</t>
  </si>
  <si>
    <t>dlažba plošná betonová 400x400x45mm přírodní</t>
  </si>
  <si>
    <t>371919597</t>
  </si>
  <si>
    <t>dlažba plošná betonová přírodní (přídlažba)</t>
  </si>
  <si>
    <t>33*1,03 'Přepočtené koeficientem množství</t>
  </si>
  <si>
    <t>Trubní vedení</t>
  </si>
  <si>
    <t>16</t>
  </si>
  <si>
    <t>899231111</t>
  </si>
  <si>
    <t>Výšková úprava uličního vstupu nebo vpusti do 200 mm zvýšením mříže</t>
  </si>
  <si>
    <t>kus</t>
  </si>
  <si>
    <t>-1683839045</t>
  </si>
  <si>
    <t>https://podminky.urs.cz/item/CS_URS_2021_02/899231111</t>
  </si>
  <si>
    <t>17</t>
  </si>
  <si>
    <t>899331111</t>
  </si>
  <si>
    <t>Výšková úprava uličního vstupu nebo vpusti do 200 mm zvýšením poklopu</t>
  </si>
  <si>
    <t>-1634649880</t>
  </si>
  <si>
    <t>https://podminky.urs.cz/item/CS_URS_2021_02/899331111</t>
  </si>
  <si>
    <t>18</t>
  </si>
  <si>
    <t>899431111</t>
  </si>
  <si>
    <t>Výšková úprava uličního vstupu nebo vpusti do 200 mm zvýšením krycího hrnce, šoupěte nebo hydrantu</t>
  </si>
  <si>
    <t>198973440</t>
  </si>
  <si>
    <t>Výšková úprava uličního vstupu nebo vpusti do 200 mm zvýšením krycího hrnce, šoupěte nebo hydrantu bez úpravy armatur</t>
  </si>
  <si>
    <t>https://podminky.urs.cz/item/CS_URS_2021_02/899431111</t>
  </si>
  <si>
    <t>Ostatní konstrukce a práce, bourání</t>
  </si>
  <si>
    <t>19</t>
  </si>
  <si>
    <t>915131112</t>
  </si>
  <si>
    <t>Vodorovné dopravní značení přechody pro chodce, šipky, symboly retroreflexní bílá barva</t>
  </si>
  <si>
    <t>22390064</t>
  </si>
  <si>
    <t>Vodorovné dopravní značení stříkané barvou přechody pro chodce, šipky, symboly bílé retroreflexní</t>
  </si>
  <si>
    <t>https://podminky.urs.cz/item/CS_URS_2021_02/915131112</t>
  </si>
  <si>
    <t>"přechod Tyršova"4*0,5*7</t>
  </si>
  <si>
    <t>"přechod Kollárova"4*0,5*6</t>
  </si>
  <si>
    <t>"dopravní stín v oblouku" 9*0,5</t>
  </si>
  <si>
    <t>20</t>
  </si>
  <si>
    <t>915231112</t>
  </si>
  <si>
    <t>Vodorovné dopravní značení přechody pro chodce, šipky, symboly retroreflexní bílý plast</t>
  </si>
  <si>
    <t>-812780842</t>
  </si>
  <si>
    <t>Vodorovné dopravní značení stříkaným plastem přechody pro chodce, šipky, symboly nápisy bílé retroreflexní</t>
  </si>
  <si>
    <t>https://podminky.urs.cz/item/CS_URS_2021_02/915231112</t>
  </si>
  <si>
    <t>916231213</t>
  </si>
  <si>
    <t>Osazení chodníkového obrubníku betonového stojatého s boční opěrou do lože z betonu prostého</t>
  </si>
  <si>
    <t>-2049498639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</si>
  <si>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</si>
  <si>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https://podminky.urs.cz/item/CS_URS_2021_02/916231213</t>
  </si>
  <si>
    <t>22</t>
  </si>
  <si>
    <t>59217008</t>
  </si>
  <si>
    <t>obrubník betonový parkový 1000x80x200mm</t>
  </si>
  <si>
    <t>189245871</t>
  </si>
  <si>
    <t>https://podminky.urs.cz/item/CS_URS_2021_02/59217008</t>
  </si>
  <si>
    <t>29*1,02 'Přepočtené koeficientem množství</t>
  </si>
  <si>
    <t>23</t>
  </si>
  <si>
    <t>916241113</t>
  </si>
  <si>
    <t>Osazení obrubníku kamenného ležatého s boční opěrou do lože z betonu prostého</t>
  </si>
  <si>
    <t>-866206673</t>
  </si>
  <si>
    <t>Osazení obrubníku kamenného se zřízením lože, s vyplněním a zatřením spár cementovou maltou ležatého s boční opěrou z betonu prostého, do lože z betonu prostého</t>
  </si>
  <si>
    <t>https://podminky.urs.cz/item/CS_URS_2021_02/916241113</t>
  </si>
  <si>
    <t>24</t>
  </si>
  <si>
    <t>5838000X</t>
  </si>
  <si>
    <t>obrubník kamenný žulový přímý 1000x250x200mm</t>
  </si>
  <si>
    <t>77083038</t>
  </si>
  <si>
    <t xml:space="preserve">obrubník kamenný žulový </t>
  </si>
  <si>
    <t>"doplnění a výměna poškozených 20%"66</t>
  </si>
  <si>
    <t>66*0,2 'Přepočtené koeficientem množství</t>
  </si>
  <si>
    <t>31</t>
  </si>
  <si>
    <t>R1001</t>
  </si>
  <si>
    <t>Oprava anglických dvorků</t>
  </si>
  <si>
    <t>1128386808</t>
  </si>
  <si>
    <t xml:space="preserve">Oprava anglických dvorků
- sanace vnější kamenné zdi
- dospárování zdiva do hl. 50mm
- stávající zastropení demontováno
- sanace cihelné klenby
- provedení monolitické betonové desky
- hydroizolace asfaltovýi pásy
- Osazení krycí AL lišty
- gravitační větrací komínky
</t>
  </si>
  <si>
    <t>997</t>
  </si>
  <si>
    <t>Přesun sutě</t>
  </si>
  <si>
    <t>25</t>
  </si>
  <si>
    <t>997221571</t>
  </si>
  <si>
    <t>Vodorovná doprava vybouraných hmot do 1 km</t>
  </si>
  <si>
    <t>t</t>
  </si>
  <si>
    <t>-919727534</t>
  </si>
  <si>
    <t>Vodorovná doprava vybouraných hmot bez naložení, ale se složením a s hrubým urovnáním na vzdálenost do 1 km</t>
  </si>
  <si>
    <t>https://podminky.urs.cz/item/CS_URS_2021_02/997221571</t>
  </si>
  <si>
    <t>52,782+0,608+76,56</t>
  </si>
  <si>
    <t>26</t>
  </si>
  <si>
    <t>997221579</t>
  </si>
  <si>
    <t>Příplatek ZKD 19 km u vodorovné dopravy vybouraných hmot</t>
  </si>
  <si>
    <t>-490406092</t>
  </si>
  <si>
    <t>Vodorovná doprava vybouraných hmot bez naložení, ale se složením a s hrubým urovnáním na vzdálenost Příplatek k ceně za každý další i započatý 1 km přes 1 km</t>
  </si>
  <si>
    <t>https://podminky.urs.cz/item/CS_URS_2021_02/997221579</t>
  </si>
  <si>
    <t>27</t>
  </si>
  <si>
    <t>997221861</t>
  </si>
  <si>
    <t>Poplatek za uložení stavebního odpadu na recyklační skládce (skládkovné) z prostého betonu pod kódem 17 01 01</t>
  </si>
  <si>
    <t>-495965976</t>
  </si>
  <si>
    <t>Poplatek za uložení stavebního odpadu na recyklační skládce (skládkovné) z prostého betonu zatříděného do Katalogu odpadů pod kódem 17 01 01</t>
  </si>
  <si>
    <t>https://podminky.urs.cz/item/CS_URS_2021_02/997221861</t>
  </si>
  <si>
    <t>28</t>
  </si>
  <si>
    <t>997221862</t>
  </si>
  <si>
    <t>Poplatek za uložení stavebního odpadu na recyklační skládce (skládkovné) z armovaného betonu pod kódem 17 01 01</t>
  </si>
  <si>
    <t>1446218027</t>
  </si>
  <si>
    <t>Poplatek za uložení stavebního odpadu na recyklační skládce (skládkovné) z armovaného betonu zatříděného do Katalogu odpadů pod kódem 17 01 01</t>
  </si>
  <si>
    <t>https://podminky.urs.cz/item/CS_URS_2021_02/997221862</t>
  </si>
  <si>
    <t>29</t>
  </si>
  <si>
    <t>997221873</t>
  </si>
  <si>
    <t>Poplatek za uložení stavebního odpadu na recyklační skládce (skládkovné) zeminy a kamení zatříděného do Katalogu odpadů pod kódem 17 05 04</t>
  </si>
  <si>
    <t>678109432</t>
  </si>
  <si>
    <t>https://podminky.urs.cz/item/CS_URS_2021_02/997221873</t>
  </si>
  <si>
    <t>998</t>
  </si>
  <si>
    <t>Přesun hmot</t>
  </si>
  <si>
    <t>30</t>
  </si>
  <si>
    <t>998223011</t>
  </si>
  <si>
    <t>Přesun hmot pro pozemní komunikace s krytem dlážděným</t>
  </si>
  <si>
    <t>-1977663261</t>
  </si>
  <si>
    <t>Přesun hmot pro pozemní komunikace s krytem dlážděným dopravní vzdálenost do 200 m jakékoliv délky objektu</t>
  </si>
  <si>
    <t>https://podminky.urs.cz/item/CS_URS_2021_02/998223011</t>
  </si>
  <si>
    <t>02 - Veřejné osvětlení</t>
  </si>
  <si>
    <t xml:space="preserve">    9 - Ostatní konstrukce a práce-bourání</t>
  </si>
  <si>
    <t xml:space="preserve">      94 - Lešení a stavební výtahy</t>
  </si>
  <si>
    <t xml:space="preserve">    N00 - VŠEOBECNÉ PODMÍNKY</t>
  </si>
  <si>
    <t>PSV - Práce a dodávky PSV</t>
  </si>
  <si>
    <t xml:space="preserve">    746 - Elektromontáže - soubory pro vodiče</t>
  </si>
  <si>
    <t>M - M</t>
  </si>
  <si>
    <t xml:space="preserve">    21-M - Elektromontáže</t>
  </si>
  <si>
    <t xml:space="preserve">    M21 - Elektromontáže_x000d_
</t>
  </si>
  <si>
    <t xml:space="preserve">    M46 - Zemní práce při montážích_x000d_
</t>
  </si>
  <si>
    <t>122738</t>
  </si>
  <si>
    <t>ODKOPÁVKY A PROKOPÁVKY OBECNÉ TŘ. I, ODVOZ DO 20KM</t>
  </si>
  <si>
    <t>M3</t>
  </si>
  <si>
    <t>OTSKP-SPK 2015</t>
  </si>
  <si>
    <t>27124665</t>
  </si>
  <si>
    <t>Technická specifikace: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</si>
  <si>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"stožáry"4*1,1*0,7</t>
  </si>
  <si>
    <t>"uložení kabelu"100*0,8*0,4</t>
  </si>
  <si>
    <t>17481</t>
  </si>
  <si>
    <t>ZÁSYP JAM A RÝH Z NAKUPOVANÝCH MATERIÁLŮ</t>
  </si>
  <si>
    <t>79807643</t>
  </si>
  <si>
    <t>Technická specifikace: položka zahrnuje:
- kompletní provedení zemní konstrukce včetně nákupu a dopravy materiálu dle zadávací dokumentace
- úprava ukládaného materiálu vlhčením, tříděním, promícháním nebo vysoušením, příp. jiné úpravy za účelem zlepšení jeho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</si>
  <si>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100*0,8*0,4</t>
  </si>
  <si>
    <t>461313</t>
  </si>
  <si>
    <t>PATKY Z PROSTÉHO BETONU C16/20</t>
  </si>
  <si>
    <t>-1578819356</t>
  </si>
  <si>
    <t>Technická specifikace: položka zahrnuje:
- nutné zemní práce (hloubení rýh a pod.)
- dodání čerstvého betonu (betonové směsi) požadované kvality, jeho uložení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zřízení všech požadovaných otvorů, kapes, výklenků, prostupů, dutin, drážek a pod., vč. ztížení práce a úprav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</t>
  </si>
  <si>
    <t>"stožáry"4*(0,6*0,6-0,12*0,12*3,14)</t>
  </si>
  <si>
    <t>Ostatní konstrukce a práce-bourání</t>
  </si>
  <si>
    <t>94</t>
  </si>
  <si>
    <t>Lešení a stavební výtahy</t>
  </si>
  <si>
    <t>949942101</t>
  </si>
  <si>
    <t xml:space="preserve">Nájem za hydraulickou zvedací plošinu, H do 27 m </t>
  </si>
  <si>
    <t>h</t>
  </si>
  <si>
    <t>-147894121</t>
  </si>
  <si>
    <t>Nájem za hydraulickou zvedací plošinu, H do 27 m 949942101</t>
  </si>
  <si>
    <t>N00</t>
  </si>
  <si>
    <t>VŠEOBECNÉ PODMÍNKY</t>
  </si>
  <si>
    <t>014102-2</t>
  </si>
  <si>
    <t>POPLATKY ZA SKLÁDKU-PODKLADNÍ VRSTVY</t>
  </si>
  <si>
    <t>T</t>
  </si>
  <si>
    <t>CS OTSKP</t>
  </si>
  <si>
    <t>512</t>
  </si>
  <si>
    <t>699914038</t>
  </si>
  <si>
    <t>POPLATKY ZA SKLÁDKU</t>
  </si>
  <si>
    <t>"odkopávky"35,08*2,2</t>
  </si>
  <si>
    <t>PSV</t>
  </si>
  <si>
    <t>Práce a dodávky PSV</t>
  </si>
  <si>
    <t>746</t>
  </si>
  <si>
    <t>Elektromontáže - soubory pro vodiče</t>
  </si>
  <si>
    <t xml:space="preserve">35436082_x000d_
</t>
  </si>
  <si>
    <t>Spojka 1kV přech.venkovní smršťovací SVCZ 25/35 35436082</t>
  </si>
  <si>
    <t>128</t>
  </si>
  <si>
    <t>-1652638716</t>
  </si>
  <si>
    <t xml:space="preserve">746513722_x000d_
</t>
  </si>
  <si>
    <t>Propojení kabel celopastový spojkou venkovní smršťovací 746513722</t>
  </si>
  <si>
    <t>738372533</t>
  </si>
  <si>
    <t>21-M</t>
  </si>
  <si>
    <t>Elektromontáže</t>
  </si>
  <si>
    <t>21020201X</t>
  </si>
  <si>
    <t>Montáž svítidel</t>
  </si>
  <si>
    <t>64</t>
  </si>
  <si>
    <t>-872202553</t>
  </si>
  <si>
    <t>34844450X</t>
  </si>
  <si>
    <t xml:space="preserve">Svítidla venkovní </t>
  </si>
  <si>
    <t>1520677726</t>
  </si>
  <si>
    <t>M21</t>
  </si>
  <si>
    <t xml:space="preserve">Elektromontáže_x000d_
</t>
  </si>
  <si>
    <t>210204011</t>
  </si>
  <si>
    <t>Montáž stožárů osvětlení, ocelových</t>
  </si>
  <si>
    <t>-1348336843</t>
  </si>
  <si>
    <t>31674067X</t>
  </si>
  <si>
    <t xml:space="preserve">stožár osvětlovací  žárově zinkovaný</t>
  </si>
  <si>
    <t>1843912973</t>
  </si>
  <si>
    <t>Stožáry osvětlovací silniční typ K bezpaticový žárově zinkovaný typ K K 6 - 133/89/60 - sadový</t>
  </si>
  <si>
    <t xml:space="preserve">210204202_x000d_
</t>
  </si>
  <si>
    <t>Montáž elektrovýzbroje stožáru pro 2 okruhy</t>
  </si>
  <si>
    <t>-2086886276</t>
  </si>
  <si>
    <t>Montáž elektrovýzbroje stožáru pro 2 okruhy 210204202</t>
  </si>
  <si>
    <t xml:space="preserve">210220022_x000d_
</t>
  </si>
  <si>
    <t>Vedení uzemňovací v zemi FeZn, D 8 - 10 mm</t>
  </si>
  <si>
    <t>1056317072</t>
  </si>
  <si>
    <t>Vedení uzemňovací v zemi FeZn, D 8 - 10 mm 210220022</t>
  </si>
  <si>
    <t xml:space="preserve">21081010_x000d_
</t>
  </si>
  <si>
    <t>Drobný montážní materiál</t>
  </si>
  <si>
    <t>261465915</t>
  </si>
  <si>
    <t>Drobný montážní materiál 21081010</t>
  </si>
  <si>
    <t xml:space="preserve">32007000_x000d_
</t>
  </si>
  <si>
    <t>Elektrorevize</t>
  </si>
  <si>
    <t>-2020554493</t>
  </si>
  <si>
    <t>Elektrorevize 32007000</t>
  </si>
  <si>
    <t>34111076</t>
  </si>
  <si>
    <t xml:space="preserve">Kabel silový s Cu jádrem 750 V CYKY 4Bx10 mm2 </t>
  </si>
  <si>
    <t>932228738</t>
  </si>
  <si>
    <t>Kabel silový s Cu jádrem 750 V CYKY 4Bx10 mm2 34111076</t>
  </si>
  <si>
    <t>M46</t>
  </si>
  <si>
    <t xml:space="preserve">Zemní práce při montážích_x000d_
</t>
  </si>
  <si>
    <t>460490012</t>
  </si>
  <si>
    <t xml:space="preserve">Fólie výstražná z PVC, šířka 25 cm </t>
  </si>
  <si>
    <t>1149710522</t>
  </si>
  <si>
    <t>Fólie výstražná z PVC, šířka 25 cm 460490012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</si>
  <si>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</si>
  <si>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</si>
  <si>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</si>
  <si>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</si>
  <si>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</si>
  <si>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</si>
  <si>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</si>
  <si>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</si>
  <si>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</si>
  <si>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</si>
  <si>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</si>
  <si>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kpl</t>
  </si>
  <si>
    <t>1024</t>
  </si>
  <si>
    <t>-689209744</t>
  </si>
  <si>
    <t>https://podminky.urs.cz/item/CS_URS_2021_02/011503000</t>
  </si>
  <si>
    <t>012103000</t>
  </si>
  <si>
    <t>Geodetické práce před výstavbou</t>
  </si>
  <si>
    <t>-676329999</t>
  </si>
  <si>
    <t>https://podminky.urs.cz/item/CS_URS_2021_02/012103000</t>
  </si>
  <si>
    <t>012203000</t>
  </si>
  <si>
    <t>Geodetické práce při provádění stavby</t>
  </si>
  <si>
    <t>1491472631</t>
  </si>
  <si>
    <t>https://podminky.urs.cz/item/CS_URS_2021_02/012203000</t>
  </si>
  <si>
    <t>012303000</t>
  </si>
  <si>
    <t>Geodetické práce po výstavbě</t>
  </si>
  <si>
    <t>-1193641924</t>
  </si>
  <si>
    <t>https://podminky.urs.cz/item/CS_URS_2021_02/012303000</t>
  </si>
  <si>
    <t>013203000</t>
  </si>
  <si>
    <t>Dokumentace stavby bez rozlišení DIO/DIR</t>
  </si>
  <si>
    <t>-2084723730</t>
  </si>
  <si>
    <t>https://podminky.urs.cz/item/CS_URS_2021_02/013203000</t>
  </si>
  <si>
    <t>013254000</t>
  </si>
  <si>
    <t>Dokumentace skutečného provedení stavby</t>
  </si>
  <si>
    <t>975424503</t>
  </si>
  <si>
    <t>https://podminky.urs.cz/item/CS_URS_2021_02/013254000</t>
  </si>
  <si>
    <t>VRN3</t>
  </si>
  <si>
    <t>Zařízení staveniště</t>
  </si>
  <si>
    <t>030001000</t>
  </si>
  <si>
    <t>9877617</t>
  </si>
  <si>
    <t>https://podminky.urs.cz/item/CS_URS_2021_02/030001000</t>
  </si>
  <si>
    <t>034303000</t>
  </si>
  <si>
    <t>Dopravní značení na staveništi</t>
  </si>
  <si>
    <t>750217538</t>
  </si>
  <si>
    <t>https://podminky.urs.cz/item/CS_URS_2021_02/034303000</t>
  </si>
  <si>
    <t>VRN4</t>
  </si>
  <si>
    <t>Inženýrská činnost</t>
  </si>
  <si>
    <t>043002000</t>
  </si>
  <si>
    <t>Zkoušky a ostatní měření</t>
  </si>
  <si>
    <t>-12422171</t>
  </si>
  <si>
    <t>https://podminky.urs.cz/item/CS_URS_2021_02/043002000</t>
  </si>
  <si>
    <t>VRN9</t>
  </si>
  <si>
    <t>Ostatní náklady</t>
  </si>
  <si>
    <t>R-007</t>
  </si>
  <si>
    <t>Sondy</t>
  </si>
  <si>
    <t>1995546170</t>
  </si>
  <si>
    <t>R-012</t>
  </si>
  <si>
    <t>Vytyčení všech IS</t>
  </si>
  <si>
    <t>ks</t>
  </si>
  <si>
    <t>391007940</t>
  </si>
  <si>
    <t>03 - Sadové úpravy</t>
  </si>
  <si>
    <t>111111101</t>
  </si>
  <si>
    <t>Odstranění travin v rovině nebo ve svahu do 1:5 ručně</t>
  </si>
  <si>
    <t>-318744435</t>
  </si>
  <si>
    <t>Odstranění travin a rákosu ručně travin pro jakoukoli plochu v rovině nebo ve svahu sklonu do 1:5</t>
  </si>
  <si>
    <t>https://podminky.urs.cz/item/CS_URS_2021_02/111111101</t>
  </si>
  <si>
    <t>45*2</t>
  </si>
  <si>
    <t>112101101</t>
  </si>
  <si>
    <t>Odstranění stromů listnatých průměru kmene přes 100 do 300 mm</t>
  </si>
  <si>
    <t>23463682</t>
  </si>
  <si>
    <t>Odstranění stromů s odřezáním kmene a s odvětvením listnatých, průměru kmene přes 100 do 300 mm</t>
  </si>
  <si>
    <t>https://podminky.urs.cz/item/CS_URS_2021_02/112101101</t>
  </si>
  <si>
    <t>112251101</t>
  </si>
  <si>
    <t>Odstranění pařezů D přes 100 do 300 mm</t>
  </si>
  <si>
    <t>-1437264369</t>
  </si>
  <si>
    <t>Odstranění pařezů strojně s jejich vykopáním, vytrháním nebo odstřelením průměru přes 100 do 300 mm</t>
  </si>
  <si>
    <t>https://podminky.urs.cz/item/CS_URS_2021_02/112251101</t>
  </si>
  <si>
    <t>121112003</t>
  </si>
  <si>
    <t>Sejmutí ornice tl vrstvy do 200 mm ručně</t>
  </si>
  <si>
    <t>1608942970</t>
  </si>
  <si>
    <t>Sejmutí ornice ručně při souvislé ploše, tl. vrstvy do 200 mm</t>
  </si>
  <si>
    <t>https://podminky.urs.cz/item/CS_URS_2021_02/121112003</t>
  </si>
  <si>
    <t>183104232</t>
  </si>
  <si>
    <t>Rýhy pro výsadbu s výměnou 50 % půdy zeminy tř 1 až 4 hl do 0,6 m š přes 0,6 do 0,8 m v rovině a svahu do 1:5</t>
  </si>
  <si>
    <t>1328418732</t>
  </si>
  <si>
    <t>Hloubení rýh pro vysazování rostlin v zemině tř.1 až 4 s výměnou půdy z 50% v rovině nebo na svahu do 1:5, šířky přes 600 do 800 mm, hl. do 600 mm</t>
  </si>
  <si>
    <t>https://podminky.urs.cz/item/CS_URS_2021_02/183104232</t>
  </si>
  <si>
    <t>103211xx</t>
  </si>
  <si>
    <t>zahradní substrát pro výsadbu stromů, minerální</t>
  </si>
  <si>
    <t>m3</t>
  </si>
  <si>
    <t>1417205772</t>
  </si>
  <si>
    <t>3*0,24 'Přepočtené koeficientem množství</t>
  </si>
  <si>
    <t>183111112</t>
  </si>
  <si>
    <t>Hloubení jamek bez výměny půdy zeminy tř 1 až 4 obj přes 0,002 do 0,005 m3 v rovině a svahu do 1:5</t>
  </si>
  <si>
    <t>-425756801</t>
  </si>
  <si>
    <t>Hloubení jamek pro vysazování rostlin v zemině tř.1 až 4 bez výměny půdy v rovině nebo na svahu do 1:5, objemu přes 0,002 do 0,005 m3</t>
  </si>
  <si>
    <t>https://podminky.urs.cz/item/CS_URS_2021_02/183111112</t>
  </si>
  <si>
    <t>183205112</t>
  </si>
  <si>
    <t>Založení záhonu v rovině a svahu do 1:5 zemina tř 3</t>
  </si>
  <si>
    <t>526336265</t>
  </si>
  <si>
    <t>Založení záhonu pro výsadbu rostlin v rovině nebo na svahu do 1:5 v zemině tř. 3</t>
  </si>
  <si>
    <t>https://podminky.urs.cz/item/CS_URS_2021_02/183205112</t>
  </si>
  <si>
    <t>183211312</t>
  </si>
  <si>
    <t>Výsadba trvalek prostokořenných</t>
  </si>
  <si>
    <t>2114497352</t>
  </si>
  <si>
    <t>Výsadba květin do připravené půdy se zalitím do připravené půdy, se zalitím trvalek prostokořenných</t>
  </si>
  <si>
    <t>https://podminky.urs.cz/item/CS_URS_2021_02/183211312</t>
  </si>
  <si>
    <t>005726xx</t>
  </si>
  <si>
    <t>sazenice trvalek</t>
  </si>
  <si>
    <t>1130425152</t>
  </si>
  <si>
    <t>184102213</t>
  </si>
  <si>
    <t>Výsadba keře bez balu v do 1 m do skalek se zalitím v rovině a svahu do 1:5</t>
  </si>
  <si>
    <t>-1846637104</t>
  </si>
  <si>
    <t>Výsadba keře bez balu do předem vyhloubené jamky se zalitím v rovině nebo na svahu do 1:5 výšky do 1 m do skalek</t>
  </si>
  <si>
    <t>https://podminky.urs.cz/item/CS_URS_2021_02/184102213</t>
  </si>
  <si>
    <t>026520xx</t>
  </si>
  <si>
    <t>Hypericum</t>
  </si>
  <si>
    <t>517993340</t>
  </si>
  <si>
    <t>026520xy</t>
  </si>
  <si>
    <t>Potentilla</t>
  </si>
  <si>
    <t>583008785</t>
  </si>
  <si>
    <t>184201112</t>
  </si>
  <si>
    <t>Výsadba stromu bez balu do jamky v kmene přes 1,8 do 2,5 m v rovině a svahu do 1:5</t>
  </si>
  <si>
    <t>755943189</t>
  </si>
  <si>
    <t>Výsadba stromů bez balu do předem vyhloubené jamky se zalitím v rovině nebo na svahu do 1:5, při výšce kmene přes 1,8 do 2,5 m</t>
  </si>
  <si>
    <t>https://podminky.urs.cz/item/CS_URS_2021_02/184201112</t>
  </si>
  <si>
    <t>026404xx</t>
  </si>
  <si>
    <t>Pyrus calleryana 14-16</t>
  </si>
  <si>
    <t>-1794714288</t>
  </si>
  <si>
    <t>184215132</t>
  </si>
  <si>
    <t>Ukotvení kmene dřevin třemi kůly D do 0,1 m dl přes 1 do 2 m</t>
  </si>
  <si>
    <t>2142335918</t>
  </si>
  <si>
    <t>Ukotvení dřeviny kůly třemi kůly, délky přes 1 do 2 m</t>
  </si>
  <si>
    <t>https://podminky.urs.cz/item/CS_URS_2021_02/184215132</t>
  </si>
  <si>
    <t>60591253</t>
  </si>
  <si>
    <t>kůl vyvazovací dřevěný impregnovaný D 8cm dl 2m</t>
  </si>
  <si>
    <t>-192049764</t>
  </si>
  <si>
    <t>kůly vyvazovací dřevěný impregnovaný D 8cm dl 2m vč. úvazu</t>
  </si>
  <si>
    <t>https://podminky.urs.cz/item/CS_URS_2021_02/60591253</t>
  </si>
  <si>
    <t>184215412</t>
  </si>
  <si>
    <t>Zhotovení závlahové mísy dřevin D přes 0,5 do 1,0 m v rovině nebo na svahu do 1:5</t>
  </si>
  <si>
    <t>1470928655</t>
  </si>
  <si>
    <t>Zhotovení závlahové mísy u solitérních dřevin v rovině nebo na svahu do 1:5, o průměru mísy přes 0,5 do 1 m</t>
  </si>
  <si>
    <t>https://podminky.urs.cz/item/CS_URS_2021_02/184215412</t>
  </si>
  <si>
    <t>583312xx</t>
  </si>
  <si>
    <t>terracotetem</t>
  </si>
  <si>
    <t>kg</t>
  </si>
  <si>
    <t>-1518385060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</si>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</sst>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" fontId="15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right" vertical="center"/>
    </xf>
    <xf numFmtId="0" fontId="19" fillId="4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3" xfId="0" applyNumberFormat="1" applyFont="1" applyBorder="1" applyAlignment="1"/>
    <xf numFmtId="166" fontId="29" fillId="0" borderId="14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5" fillId="0" borderId="15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9" fillId="0" borderId="29" xfId="0" applyFont="1" applyBorder="1" applyAlignment="1">
      <alignment horizontal="left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3106421" TargetMode="External" /><Relationship Id="rId2" Type="http://schemas.openxmlformats.org/officeDocument/2006/relationships/hyperlink" Target="https://podminky.urs.cz/item/CS_URS_2021_02/113107323" TargetMode="External" /><Relationship Id="rId3" Type="http://schemas.openxmlformats.org/officeDocument/2006/relationships/hyperlink" Target="https://podminky.urs.cz/item/CS_URS_2021_02/113107335" TargetMode="External" /><Relationship Id="rId4" Type="http://schemas.openxmlformats.org/officeDocument/2006/relationships/hyperlink" Target="https://podminky.urs.cz/item/CS_URS_2021_02/113201112" TargetMode="External" /><Relationship Id="rId5" Type="http://schemas.openxmlformats.org/officeDocument/2006/relationships/hyperlink" Target="https://podminky.urs.cz/item/CS_URS_2021_02/113204111" TargetMode="External" /><Relationship Id="rId6" Type="http://schemas.openxmlformats.org/officeDocument/2006/relationships/hyperlink" Target="https://podminky.urs.cz/item/CS_URS_2021_02/181152302" TargetMode="External" /><Relationship Id="rId7" Type="http://schemas.openxmlformats.org/officeDocument/2006/relationships/hyperlink" Target="https://podminky.urs.cz/item/CS_URS_2021_02/451317777" TargetMode="External" /><Relationship Id="rId8" Type="http://schemas.openxmlformats.org/officeDocument/2006/relationships/hyperlink" Target="https://podminky.urs.cz/item/CS_URS_2021_02/564861111" TargetMode="External" /><Relationship Id="rId9" Type="http://schemas.openxmlformats.org/officeDocument/2006/relationships/hyperlink" Target="https://podminky.urs.cz/item/CS_URS_2021_02/596211112" TargetMode="External" /><Relationship Id="rId10" Type="http://schemas.openxmlformats.org/officeDocument/2006/relationships/hyperlink" Target="https://podminky.urs.cz/item/CS_URS_2021_02/59245016" TargetMode="External" /><Relationship Id="rId11" Type="http://schemas.openxmlformats.org/officeDocument/2006/relationships/hyperlink" Target="https://podminky.urs.cz/item/CS_URS_2021_02/59245270" TargetMode="External" /><Relationship Id="rId12" Type="http://schemas.openxmlformats.org/officeDocument/2006/relationships/hyperlink" Target="https://podminky.urs.cz/item/CS_URS_2021_02/59245006" TargetMode="External" /><Relationship Id="rId13" Type="http://schemas.openxmlformats.org/officeDocument/2006/relationships/hyperlink" Target="https://podminky.urs.cz/item/CS_URS_2021_02/596211114" TargetMode="External" /><Relationship Id="rId14" Type="http://schemas.openxmlformats.org/officeDocument/2006/relationships/hyperlink" Target="https://podminky.urs.cz/item/CS_URS_2021_02/596841220" TargetMode="External" /><Relationship Id="rId15" Type="http://schemas.openxmlformats.org/officeDocument/2006/relationships/hyperlink" Target="https://podminky.urs.cz/item/CS_URS_2021_02/899231111" TargetMode="External" /><Relationship Id="rId16" Type="http://schemas.openxmlformats.org/officeDocument/2006/relationships/hyperlink" Target="https://podminky.urs.cz/item/CS_URS_2021_02/899331111" TargetMode="External" /><Relationship Id="rId17" Type="http://schemas.openxmlformats.org/officeDocument/2006/relationships/hyperlink" Target="https://podminky.urs.cz/item/CS_URS_2021_02/899431111" TargetMode="External" /><Relationship Id="rId18" Type="http://schemas.openxmlformats.org/officeDocument/2006/relationships/hyperlink" Target="https://podminky.urs.cz/item/CS_URS_2021_02/915131112" TargetMode="External" /><Relationship Id="rId19" Type="http://schemas.openxmlformats.org/officeDocument/2006/relationships/hyperlink" Target="https://podminky.urs.cz/item/CS_URS_2021_02/915231112" TargetMode="External" /><Relationship Id="rId20" Type="http://schemas.openxmlformats.org/officeDocument/2006/relationships/hyperlink" Target="https://podminky.urs.cz/item/CS_URS_2021_02/916231213" TargetMode="External" /><Relationship Id="rId21" Type="http://schemas.openxmlformats.org/officeDocument/2006/relationships/hyperlink" Target="https://podminky.urs.cz/item/CS_URS_2021_02/59217008" TargetMode="External" /><Relationship Id="rId22" Type="http://schemas.openxmlformats.org/officeDocument/2006/relationships/hyperlink" Target="https://podminky.urs.cz/item/CS_URS_2021_02/916241113" TargetMode="External" /><Relationship Id="rId23" Type="http://schemas.openxmlformats.org/officeDocument/2006/relationships/hyperlink" Target="https://podminky.urs.cz/item/CS_URS_2021_02/997221571" TargetMode="External" /><Relationship Id="rId24" Type="http://schemas.openxmlformats.org/officeDocument/2006/relationships/hyperlink" Target="https://podminky.urs.cz/item/CS_URS_2021_02/997221579" TargetMode="External" /><Relationship Id="rId25" Type="http://schemas.openxmlformats.org/officeDocument/2006/relationships/hyperlink" Target="https://podminky.urs.cz/item/CS_URS_2021_02/997221861" TargetMode="External" /><Relationship Id="rId26" Type="http://schemas.openxmlformats.org/officeDocument/2006/relationships/hyperlink" Target="https://podminky.urs.cz/item/CS_URS_2021_02/997221862" TargetMode="External" /><Relationship Id="rId27" Type="http://schemas.openxmlformats.org/officeDocument/2006/relationships/hyperlink" Target="https://podminky.urs.cz/item/CS_URS_2021_02/997221873" TargetMode="External" /><Relationship Id="rId28" Type="http://schemas.openxmlformats.org/officeDocument/2006/relationships/hyperlink" Target="https://podminky.urs.cz/item/CS_URS_2021_02/998223011" TargetMode="External" /><Relationship Id="rId29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011503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3203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30001000" TargetMode="External" /><Relationship Id="rId8" Type="http://schemas.openxmlformats.org/officeDocument/2006/relationships/hyperlink" Target="https://podminky.urs.cz/item/CS_URS_2021_02/034303000" TargetMode="External" /><Relationship Id="rId9" Type="http://schemas.openxmlformats.org/officeDocument/2006/relationships/hyperlink" Target="https://podminky.urs.cz/item/CS_URS_2021_02/043002000" TargetMode="External" /><Relationship Id="rId10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1111101" TargetMode="External" /><Relationship Id="rId2" Type="http://schemas.openxmlformats.org/officeDocument/2006/relationships/hyperlink" Target="https://podminky.urs.cz/item/CS_URS_2021_02/112101101" TargetMode="External" /><Relationship Id="rId3" Type="http://schemas.openxmlformats.org/officeDocument/2006/relationships/hyperlink" Target="https://podminky.urs.cz/item/CS_URS_2021_02/112251101" TargetMode="External" /><Relationship Id="rId4" Type="http://schemas.openxmlformats.org/officeDocument/2006/relationships/hyperlink" Target="https://podminky.urs.cz/item/CS_URS_2021_02/121112003" TargetMode="External" /><Relationship Id="rId5" Type="http://schemas.openxmlformats.org/officeDocument/2006/relationships/hyperlink" Target="https://podminky.urs.cz/item/CS_URS_2021_02/183104232" TargetMode="External" /><Relationship Id="rId6" Type="http://schemas.openxmlformats.org/officeDocument/2006/relationships/hyperlink" Target="https://podminky.urs.cz/item/CS_URS_2021_02/183111112" TargetMode="External" /><Relationship Id="rId7" Type="http://schemas.openxmlformats.org/officeDocument/2006/relationships/hyperlink" Target="https://podminky.urs.cz/item/CS_URS_2021_02/183205112" TargetMode="External" /><Relationship Id="rId8" Type="http://schemas.openxmlformats.org/officeDocument/2006/relationships/hyperlink" Target="https://podminky.urs.cz/item/CS_URS_2021_02/183211312" TargetMode="External" /><Relationship Id="rId9" Type="http://schemas.openxmlformats.org/officeDocument/2006/relationships/hyperlink" Target="https://podminky.urs.cz/item/CS_URS_2021_02/184102213" TargetMode="External" /><Relationship Id="rId10" Type="http://schemas.openxmlformats.org/officeDocument/2006/relationships/hyperlink" Target="https://podminky.urs.cz/item/CS_URS_2021_02/184201112" TargetMode="External" /><Relationship Id="rId11" Type="http://schemas.openxmlformats.org/officeDocument/2006/relationships/hyperlink" Target="https://podminky.urs.cz/item/CS_URS_2021_02/184215132" TargetMode="External" /><Relationship Id="rId12" Type="http://schemas.openxmlformats.org/officeDocument/2006/relationships/hyperlink" Target="https://podminky.urs.cz/item/CS_URS_2021_02/60591253" TargetMode="External" /><Relationship Id="rId13" Type="http://schemas.openxmlformats.org/officeDocument/2006/relationships/hyperlink" Target="https://podminky.urs.cz/item/CS_URS_2021_02/184215412" TargetMode="External" /><Relationship Id="rId14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7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7</v>
      </c>
      <c r="BT2" s="18" t="s">
        <v>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="1" customFormat="1" ht="24.96" customHeight="1">
      <c r="B4" s="21"/>
      <c r="D4" s="22" t="s">
        <v>10</v>
      </c>
      <c r="AR4" s="21"/>
      <c r="AS4" s="23" t="s">
        <v>11</v>
      </c>
      <c r="BS4" s="18" t="s">
        <v>12</v>
      </c>
    </row>
    <row r="5" s="1" customFormat="1" ht="12" customHeight="1">
      <c r="B5" s="21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S5" s="18" t="s">
        <v>7</v>
      </c>
    </row>
    <row r="6" s="1" customFormat="1" ht="36.96" customHeight="1">
      <c r="B6" s="21"/>
      <c r="D6" s="26" t="s">
        <v>15</v>
      </c>
      <c r="K6" s="27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S6" s="18" t="s">
        <v>7</v>
      </c>
    </row>
    <row r="7" s="1" customFormat="1" ht="12" customHeight="1">
      <c r="B7" s="21"/>
      <c r="D7" s="28" t="s">
        <v>17</v>
      </c>
      <c r="K7" s="25" t="s">
        <v>3</v>
      </c>
      <c r="AK7" s="28" t="s">
        <v>18</v>
      </c>
      <c r="AN7" s="25" t="s">
        <v>3</v>
      </c>
      <c r="AR7" s="21"/>
      <c r="BS7" s="18" t="s">
        <v>7</v>
      </c>
    </row>
    <row r="8" s="1" customFormat="1" ht="12" customHeight="1">
      <c r="B8" s="21"/>
      <c r="D8" s="28" t="s">
        <v>19</v>
      </c>
      <c r="K8" s="25" t="s">
        <v>20</v>
      </c>
      <c r="AK8" s="28" t="s">
        <v>21</v>
      </c>
      <c r="AN8" s="25" t="s">
        <v>22</v>
      </c>
      <c r="AR8" s="21"/>
      <c r="BS8" s="18" t="s">
        <v>7</v>
      </c>
    </row>
    <row r="9" s="1" customFormat="1" ht="14.4" customHeight="1">
      <c r="B9" s="21"/>
      <c r="AR9" s="21"/>
      <c r="BS9" s="18" t="s">
        <v>7</v>
      </c>
    </row>
    <row r="10" s="1" customFormat="1" ht="12" customHeight="1">
      <c r="B10" s="21"/>
      <c r="D10" s="28" t="s">
        <v>23</v>
      </c>
      <c r="AK10" s="28" t="s">
        <v>24</v>
      </c>
      <c r="AN10" s="25" t="s">
        <v>25</v>
      </c>
      <c r="AR10" s="21"/>
      <c r="BS10" s="18" t="s">
        <v>7</v>
      </c>
    </row>
    <row r="11" s="1" customFormat="1" ht="18.48" customHeight="1">
      <c r="B11" s="21"/>
      <c r="E11" s="25" t="s">
        <v>26</v>
      </c>
      <c r="AK11" s="28" t="s">
        <v>27</v>
      </c>
      <c r="AN11" s="25" t="s">
        <v>3</v>
      </c>
      <c r="AR11" s="21"/>
      <c r="BS11" s="18" t="s">
        <v>7</v>
      </c>
    </row>
    <row r="12" s="1" customFormat="1" ht="6.96" customHeight="1">
      <c r="B12" s="21"/>
      <c r="AR12" s="21"/>
      <c r="BS12" s="18" t="s">
        <v>7</v>
      </c>
    </row>
    <row r="13" s="1" customFormat="1" ht="12" customHeight="1">
      <c r="B13" s="21"/>
      <c r="D13" s="28" t="s">
        <v>28</v>
      </c>
      <c r="AK13" s="28" t="s">
        <v>24</v>
      </c>
      <c r="AN13" s="25" t="s">
        <v>3</v>
      </c>
      <c r="AR13" s="21"/>
      <c r="BS13" s="18" t="s">
        <v>7</v>
      </c>
    </row>
    <row r="14">
      <c r="B14" s="21"/>
      <c r="E14" s="25" t="s">
        <v>29</v>
      </c>
      <c r="AK14" s="28" t="s">
        <v>27</v>
      </c>
      <c r="AN14" s="25" t="s">
        <v>3</v>
      </c>
      <c r="AR14" s="21"/>
      <c r="BS14" s="18" t="s">
        <v>7</v>
      </c>
    </row>
    <row r="15" s="1" customFormat="1" ht="6.96" customHeight="1">
      <c r="B15" s="21"/>
      <c r="AR15" s="21"/>
      <c r="BS15" s="18" t="s">
        <v>4</v>
      </c>
    </row>
    <row r="16" s="1" customFormat="1" ht="12" customHeight="1">
      <c r="B16" s="21"/>
      <c r="D16" s="28" t="s">
        <v>30</v>
      </c>
      <c r="AK16" s="28" t="s">
        <v>24</v>
      </c>
      <c r="AN16" s="25" t="s">
        <v>31</v>
      </c>
      <c r="AR16" s="21"/>
      <c r="BS16" s="18" t="s">
        <v>4</v>
      </c>
    </row>
    <row r="17" s="1" customFormat="1" ht="18.48" customHeight="1">
      <c r="B17" s="21"/>
      <c r="E17" s="25" t="s">
        <v>32</v>
      </c>
      <c r="AK17" s="28" t="s">
        <v>27</v>
      </c>
      <c r="AN17" s="25" t="s">
        <v>3</v>
      </c>
      <c r="AR17" s="21"/>
      <c r="BS17" s="18" t="s">
        <v>33</v>
      </c>
    </row>
    <row r="18" s="1" customFormat="1" ht="6.96" customHeight="1">
      <c r="B18" s="21"/>
      <c r="AR18" s="21"/>
      <c r="BS18" s="18" t="s">
        <v>7</v>
      </c>
    </row>
    <row r="19" s="1" customFormat="1" ht="12" customHeight="1">
      <c r="B19" s="21"/>
      <c r="D19" s="28" t="s">
        <v>34</v>
      </c>
      <c r="AK19" s="28" t="s">
        <v>24</v>
      </c>
      <c r="AN19" s="25" t="s">
        <v>3</v>
      </c>
      <c r="AR19" s="21"/>
      <c r="BS19" s="18" t="s">
        <v>7</v>
      </c>
    </row>
    <row r="20" s="1" customFormat="1" ht="18.48" customHeight="1">
      <c r="B20" s="21"/>
      <c r="E20" s="25" t="s">
        <v>29</v>
      </c>
      <c r="AK20" s="28" t="s">
        <v>27</v>
      </c>
      <c r="AN20" s="25" t="s">
        <v>3</v>
      </c>
      <c r="AR20" s="21"/>
      <c r="BS20" s="18" t="s">
        <v>33</v>
      </c>
    </row>
    <row r="21" s="1" customFormat="1" ht="6.96" customHeight="1">
      <c r="B21" s="21"/>
      <c r="AR21" s="21"/>
    </row>
    <row r="22" s="1" customFormat="1" ht="12" customHeight="1">
      <c r="B22" s="21"/>
      <c r="D22" s="28" t="s">
        <v>35</v>
      </c>
      <c r="AR22" s="21"/>
    </row>
    <row r="23" s="1" customFormat="1" ht="47.25" customHeight="1">
      <c r="B23" s="21"/>
      <c r="E23" s="29" t="s">
        <v>36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R23" s="21"/>
    </row>
    <row r="24" s="1" customFormat="1" ht="6.96" customHeight="1">
      <c r="B24" s="21"/>
      <c r="AR24" s="21"/>
    </row>
    <row r="25" s="1" customFormat="1" ht="6.96" customHeight="1">
      <c r="B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1"/>
    </row>
    <row r="26" s="2" customFormat="1" ht="25.92" customHeight="1">
      <c r="A26" s="31"/>
      <c r="B26" s="32"/>
      <c r="C26" s="31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>
        <f>ROUND(AG54,2)</f>
        <v>1026402.24</v>
      </c>
      <c r="AL26" s="34"/>
      <c r="AM26" s="34"/>
      <c r="AN26" s="34"/>
      <c r="AO26" s="34"/>
      <c r="AP26" s="31"/>
      <c r="AQ26" s="31"/>
      <c r="AR26" s="32"/>
      <c r="BE26" s="31"/>
    </row>
    <row r="27" s="2" customFormat="1" ht="6.96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31"/>
    </row>
    <row r="28" s="2" customForma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6" t="s">
        <v>38</v>
      </c>
      <c r="M28" s="36"/>
      <c r="N28" s="36"/>
      <c r="O28" s="36"/>
      <c r="P28" s="36"/>
      <c r="Q28" s="31"/>
      <c r="R28" s="31"/>
      <c r="S28" s="31"/>
      <c r="T28" s="31"/>
      <c r="U28" s="31"/>
      <c r="V28" s="31"/>
      <c r="W28" s="36" t="s">
        <v>39</v>
      </c>
      <c r="X28" s="36"/>
      <c r="Y28" s="36"/>
      <c r="Z28" s="36"/>
      <c r="AA28" s="36"/>
      <c r="AB28" s="36"/>
      <c r="AC28" s="36"/>
      <c r="AD28" s="36"/>
      <c r="AE28" s="36"/>
      <c r="AF28" s="31"/>
      <c r="AG28" s="31"/>
      <c r="AH28" s="31"/>
      <c r="AI28" s="31"/>
      <c r="AJ28" s="31"/>
      <c r="AK28" s="36" t="s">
        <v>40</v>
      </c>
      <c r="AL28" s="36"/>
      <c r="AM28" s="36"/>
      <c r="AN28" s="36"/>
      <c r="AO28" s="36"/>
      <c r="AP28" s="31"/>
      <c r="AQ28" s="31"/>
      <c r="AR28" s="32"/>
      <c r="BE28" s="31"/>
    </row>
    <row r="29" s="3" customFormat="1" ht="14.4" customHeight="1">
      <c r="A29" s="3"/>
      <c r="B29" s="37"/>
      <c r="C29" s="3"/>
      <c r="D29" s="28" t="s">
        <v>41</v>
      </c>
      <c r="E29" s="3"/>
      <c r="F29" s="28" t="s">
        <v>42</v>
      </c>
      <c r="G29" s="3"/>
      <c r="H29" s="3"/>
      <c r="I29" s="3"/>
      <c r="J29" s="3"/>
      <c r="K29" s="3"/>
      <c r="L29" s="38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9">
        <f>ROUND(AZ54, 2)</f>
        <v>1026402.24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9">
        <f>ROUND(AV54, 2)</f>
        <v>215544.47</v>
      </c>
      <c r="AL29" s="3"/>
      <c r="AM29" s="3"/>
      <c r="AN29" s="3"/>
      <c r="AO29" s="3"/>
      <c r="AP29" s="3"/>
      <c r="AQ29" s="3"/>
      <c r="AR29" s="37"/>
      <c r="BE29" s="3"/>
    </row>
    <row r="30" s="3" customFormat="1" ht="14.4" customHeight="1">
      <c r="A30" s="3"/>
      <c r="B30" s="37"/>
      <c r="C30" s="3"/>
      <c r="D30" s="3"/>
      <c r="E30" s="3"/>
      <c r="F30" s="28" t="s">
        <v>43</v>
      </c>
      <c r="G30" s="3"/>
      <c r="H30" s="3"/>
      <c r="I30" s="3"/>
      <c r="J30" s="3"/>
      <c r="K30" s="3"/>
      <c r="L30" s="38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9">
        <f>ROUND(BA54,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9">
        <f>ROUND(AW54, 2)</f>
        <v>0</v>
      </c>
      <c r="AL30" s="3"/>
      <c r="AM30" s="3"/>
      <c r="AN30" s="3"/>
      <c r="AO30" s="3"/>
      <c r="AP30" s="3"/>
      <c r="AQ30" s="3"/>
      <c r="AR30" s="37"/>
      <c r="BE30" s="3"/>
    </row>
    <row r="31" hidden="1" s="3" customFormat="1" ht="14.4" customHeight="1">
      <c r="A31" s="3"/>
      <c r="B31" s="37"/>
      <c r="C31" s="3"/>
      <c r="D31" s="3"/>
      <c r="E31" s="3"/>
      <c r="F31" s="28" t="s">
        <v>44</v>
      </c>
      <c r="G31" s="3"/>
      <c r="H31" s="3"/>
      <c r="I31" s="3"/>
      <c r="J31" s="3"/>
      <c r="K31" s="3"/>
      <c r="L31" s="38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9">
        <f>ROUND(BB54,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9">
        <v>0</v>
      </c>
      <c r="AL31" s="3"/>
      <c r="AM31" s="3"/>
      <c r="AN31" s="3"/>
      <c r="AO31" s="3"/>
      <c r="AP31" s="3"/>
      <c r="AQ31" s="3"/>
      <c r="AR31" s="37"/>
      <c r="BE31" s="3"/>
    </row>
    <row r="32" hidden="1" s="3" customFormat="1" ht="14.4" customHeight="1">
      <c r="A32" s="3"/>
      <c r="B32" s="37"/>
      <c r="C32" s="3"/>
      <c r="D32" s="3"/>
      <c r="E32" s="3"/>
      <c r="F32" s="28" t="s">
        <v>45</v>
      </c>
      <c r="G32" s="3"/>
      <c r="H32" s="3"/>
      <c r="I32" s="3"/>
      <c r="J32" s="3"/>
      <c r="K32" s="3"/>
      <c r="L32" s="38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9">
        <f>ROUND(BC54,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9">
        <v>0</v>
      </c>
      <c r="AL32" s="3"/>
      <c r="AM32" s="3"/>
      <c r="AN32" s="3"/>
      <c r="AO32" s="3"/>
      <c r="AP32" s="3"/>
      <c r="AQ32" s="3"/>
      <c r="AR32" s="37"/>
      <c r="BE32" s="3"/>
    </row>
    <row r="33" hidden="1" s="3" customFormat="1" ht="14.4" customHeight="1">
      <c r="A33" s="3"/>
      <c r="B33" s="37"/>
      <c r="C33" s="3"/>
      <c r="D33" s="3"/>
      <c r="E33" s="3"/>
      <c r="F33" s="28" t="s">
        <v>46</v>
      </c>
      <c r="G33" s="3"/>
      <c r="H33" s="3"/>
      <c r="I33" s="3"/>
      <c r="J33" s="3"/>
      <c r="K33" s="3"/>
      <c r="L33" s="38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9">
        <f>ROUND(BD54,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9">
        <v>0</v>
      </c>
      <c r="AL33" s="3"/>
      <c r="AM33" s="3"/>
      <c r="AN33" s="3"/>
      <c r="AO33" s="3"/>
      <c r="AP33" s="3"/>
      <c r="AQ33" s="3"/>
      <c r="AR33" s="37"/>
      <c r="BE33" s="3"/>
    </row>
    <row r="34" s="2" customFormat="1" ht="6.96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="2" customFormat="1" ht="25.92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44" t="s">
        <v>49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1241946.71</v>
      </c>
      <c r="AL35" s="42"/>
      <c r="AM35" s="42"/>
      <c r="AN35" s="42"/>
      <c r="AO35" s="46"/>
      <c r="AP35" s="40"/>
      <c r="AQ35" s="40"/>
      <c r="AR35" s="32"/>
      <c r="BE35" s="31"/>
    </row>
    <row r="36" s="2" customFormat="1" ht="6.96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="2" customFormat="1" ht="6.96" customHeight="1">
      <c r="A37" s="31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2"/>
      <c r="BE37" s="31"/>
    </row>
    <row r="41" s="2" customFormat="1" ht="6.96" customHeight="1">
      <c r="A41" s="31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2"/>
      <c r="BE41" s="31"/>
    </row>
    <row r="42" s="2" customFormat="1" ht="24.96" customHeight="1">
      <c r="A42" s="31"/>
      <c r="B42" s="32"/>
      <c r="C42" s="22" t="s">
        <v>50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="2" customFormat="1" ht="6.96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="4" customFormat="1" ht="12" customHeight="1">
      <c r="A44" s="4"/>
      <c r="B44" s="51"/>
      <c r="C44" s="28" t="s">
        <v>13</v>
      </c>
      <c r="D44" s="4"/>
      <c r="E44" s="4"/>
      <c r="F44" s="4"/>
      <c r="G44" s="4"/>
      <c r="H44" s="4"/>
      <c r="I44" s="4"/>
      <c r="J44" s="4"/>
      <c r="K44" s="4"/>
      <c r="L44" s="4" t="str">
        <f>K5</f>
        <v>2145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1"/>
      <c r="BE44" s="4"/>
    </row>
    <row r="45" s="5" customFormat="1" ht="36.96" customHeight="1">
      <c r="A45" s="5"/>
      <c r="B45" s="52"/>
      <c r="C45" s="53" t="s">
        <v>15</v>
      </c>
      <c r="D45" s="5"/>
      <c r="E45" s="5"/>
      <c r="F45" s="5"/>
      <c r="G45" s="5"/>
      <c r="H45" s="5"/>
      <c r="I45" s="5"/>
      <c r="J45" s="5"/>
      <c r="K45" s="5"/>
      <c r="L45" s="54" t="str">
        <f>K6</f>
        <v>Oprava chodníku ul. Tyršova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2"/>
      <c r="BE45" s="5"/>
    </row>
    <row r="46" s="2" customFormat="1" ht="6.96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="2" customFormat="1" ht="12" customHeight="1">
      <c r="A47" s="31"/>
      <c r="B47" s="32"/>
      <c r="C47" s="28" t="s">
        <v>19</v>
      </c>
      <c r="D47" s="31"/>
      <c r="E47" s="31"/>
      <c r="F47" s="31"/>
      <c r="G47" s="31"/>
      <c r="H47" s="31"/>
      <c r="I47" s="31"/>
      <c r="J47" s="31"/>
      <c r="K47" s="31"/>
      <c r="L47" s="55" t="str">
        <f>IF(K8="","",K8)</f>
        <v>Český Brod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8" t="s">
        <v>21</v>
      </c>
      <c r="AJ47" s="31"/>
      <c r="AK47" s="31"/>
      <c r="AL47" s="31"/>
      <c r="AM47" s="56" t="str">
        <f>IF(AN8= "","",AN8)</f>
        <v>20. 7. 2021</v>
      </c>
      <c r="AN47" s="56"/>
      <c r="AO47" s="31"/>
      <c r="AP47" s="31"/>
      <c r="AQ47" s="31"/>
      <c r="AR47" s="32"/>
      <c r="BE47" s="31"/>
    </row>
    <row r="48" s="2" customFormat="1" ht="6.96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="2" customFormat="1" ht="15.15" customHeight="1">
      <c r="A49" s="31"/>
      <c r="B49" s="32"/>
      <c r="C49" s="28" t="s">
        <v>23</v>
      </c>
      <c r="D49" s="31"/>
      <c r="E49" s="31"/>
      <c r="F49" s="31"/>
      <c r="G49" s="31"/>
      <c r="H49" s="31"/>
      <c r="I49" s="31"/>
      <c r="J49" s="31"/>
      <c r="K49" s="31"/>
      <c r="L49" s="4" t="str">
        <f>IF(E11= "","",E11)</f>
        <v>Město Český Brod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8" t="s">
        <v>30</v>
      </c>
      <c r="AJ49" s="31"/>
      <c r="AK49" s="31"/>
      <c r="AL49" s="31"/>
      <c r="AM49" s="57" t="str">
        <f>IF(E17="","",E17)</f>
        <v>Ing. Jiří Sobol</v>
      </c>
      <c r="AN49" s="4"/>
      <c r="AO49" s="4"/>
      <c r="AP49" s="4"/>
      <c r="AQ49" s="31"/>
      <c r="AR49" s="32"/>
      <c r="AS49" s="58" t="s">
        <v>51</v>
      </c>
      <c r="AT49" s="5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1"/>
    </row>
    <row r="50" s="2" customFormat="1" ht="15.15" customHeight="1">
      <c r="A50" s="31"/>
      <c r="B50" s="32"/>
      <c r="C50" s="28" t="s">
        <v>28</v>
      </c>
      <c r="D50" s="31"/>
      <c r="E50" s="31"/>
      <c r="F50" s="31"/>
      <c r="G50" s="31"/>
      <c r="H50" s="31"/>
      <c r="I50" s="31"/>
      <c r="J50" s="31"/>
      <c r="K50" s="31"/>
      <c r="L50" s="4" t="str">
        <f>IF(E14="","",E14)</f>
        <v xml:space="preserve"> 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8" t="s">
        <v>34</v>
      </c>
      <c r="AJ50" s="31"/>
      <c r="AK50" s="31"/>
      <c r="AL50" s="31"/>
      <c r="AM50" s="57" t="str">
        <f>IF(E20="","",E20)</f>
        <v xml:space="preserve"> </v>
      </c>
      <c r="AN50" s="4"/>
      <c r="AO50" s="4"/>
      <c r="AP50" s="4"/>
      <c r="AQ50" s="31"/>
      <c r="AR50" s="32"/>
      <c r="AS50" s="62"/>
      <c r="AT50" s="6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1"/>
    </row>
    <row r="51" s="2" customFormat="1" ht="10.8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62"/>
      <c r="AT51" s="6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1"/>
    </row>
    <row r="52" s="2" customFormat="1" ht="29.28" customHeight="1">
      <c r="A52" s="31"/>
      <c r="B52" s="32"/>
      <c r="C52" s="66" t="s">
        <v>52</v>
      </c>
      <c r="D52" s="67"/>
      <c r="E52" s="67"/>
      <c r="F52" s="67"/>
      <c r="G52" s="67"/>
      <c r="H52" s="68"/>
      <c r="I52" s="69" t="s">
        <v>53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70" t="s">
        <v>54</v>
      </c>
      <c r="AH52" s="67"/>
      <c r="AI52" s="67"/>
      <c r="AJ52" s="67"/>
      <c r="AK52" s="67"/>
      <c r="AL52" s="67"/>
      <c r="AM52" s="67"/>
      <c r="AN52" s="69" t="s">
        <v>55</v>
      </c>
      <c r="AO52" s="67"/>
      <c r="AP52" s="67"/>
      <c r="AQ52" s="71" t="s">
        <v>56</v>
      </c>
      <c r="AR52" s="32"/>
      <c r="AS52" s="72" t="s">
        <v>57</v>
      </c>
      <c r="AT52" s="73" t="s">
        <v>58</v>
      </c>
      <c r="AU52" s="73" t="s">
        <v>59</v>
      </c>
      <c r="AV52" s="73" t="s">
        <v>60</v>
      </c>
      <c r="AW52" s="73" t="s">
        <v>61</v>
      </c>
      <c r="AX52" s="73" t="s">
        <v>62</v>
      </c>
      <c r="AY52" s="73" t="s">
        <v>63</v>
      </c>
      <c r="AZ52" s="73" t="s">
        <v>64</v>
      </c>
      <c r="BA52" s="73" t="s">
        <v>65</v>
      </c>
      <c r="BB52" s="73" t="s">
        <v>66</v>
      </c>
      <c r="BC52" s="73" t="s">
        <v>67</v>
      </c>
      <c r="BD52" s="74" t="s">
        <v>68</v>
      </c>
      <c r="BE52" s="31"/>
    </row>
    <row r="53" s="2" customFormat="1" ht="10.8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75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7"/>
      <c r="BE53" s="31"/>
    </row>
    <row r="54" s="6" customFormat="1" ht="32.4" customHeight="1">
      <c r="A54" s="6"/>
      <c r="B54" s="78"/>
      <c r="C54" s="79" t="s">
        <v>69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>
        <f>ROUND(SUM(AG55:AG58),2)</f>
        <v>1026402.24</v>
      </c>
      <c r="AH54" s="81"/>
      <c r="AI54" s="81"/>
      <c r="AJ54" s="81"/>
      <c r="AK54" s="81"/>
      <c r="AL54" s="81"/>
      <c r="AM54" s="81"/>
      <c r="AN54" s="82">
        <f>SUM(AG54,AT54)</f>
        <v>1241946.71</v>
      </c>
      <c r="AO54" s="82"/>
      <c r="AP54" s="82"/>
      <c r="AQ54" s="83" t="s">
        <v>3</v>
      </c>
      <c r="AR54" s="78"/>
      <c r="AS54" s="84">
        <f>ROUND(SUM(AS55:AS58),2)</f>
        <v>0</v>
      </c>
      <c r="AT54" s="85">
        <f>ROUND(SUM(AV54:AW54),2)</f>
        <v>215544.47</v>
      </c>
      <c r="AU54" s="86">
        <f>ROUND(SUM(AU55:AU58),5)</f>
        <v>519.70037000000002</v>
      </c>
      <c r="AV54" s="85">
        <f>ROUND(AZ54*L29,2)</f>
        <v>215544.47</v>
      </c>
      <c r="AW54" s="85">
        <f>ROUND(BA54*L30,2)</f>
        <v>0</v>
      </c>
      <c r="AX54" s="85">
        <f>ROUND(BB54*L29,2)</f>
        <v>0</v>
      </c>
      <c r="AY54" s="85">
        <f>ROUND(BC54*L30,2)</f>
        <v>0</v>
      </c>
      <c r="AZ54" s="85">
        <f>ROUND(SUM(AZ55:AZ58),2)</f>
        <v>1026402.24</v>
      </c>
      <c r="BA54" s="85">
        <f>ROUND(SUM(BA55:BA58),2)</f>
        <v>0</v>
      </c>
      <c r="BB54" s="85">
        <f>ROUND(SUM(BB55:BB58),2)</f>
        <v>0</v>
      </c>
      <c r="BC54" s="85">
        <f>ROUND(SUM(BC55:BC58),2)</f>
        <v>0</v>
      </c>
      <c r="BD54" s="87">
        <f>ROUND(SUM(BD55:BD58),2)</f>
        <v>0</v>
      </c>
      <c r="BE54" s="6"/>
      <c r="BS54" s="88" t="s">
        <v>70</v>
      </c>
      <c r="BT54" s="88" t="s">
        <v>71</v>
      </c>
      <c r="BU54" s="89" t="s">
        <v>72</v>
      </c>
      <c r="BV54" s="88" t="s">
        <v>73</v>
      </c>
      <c r="BW54" s="88" t="s">
        <v>5</v>
      </c>
      <c r="BX54" s="88" t="s">
        <v>74</v>
      </c>
      <c r="CL54" s="88" t="s">
        <v>3</v>
      </c>
    </row>
    <row r="55" s="7" customFormat="1" ht="16.5" customHeight="1">
      <c r="A55" s="90" t="s">
        <v>75</v>
      </c>
      <c r="B55" s="91"/>
      <c r="C55" s="92"/>
      <c r="D55" s="93" t="s">
        <v>76</v>
      </c>
      <c r="E55" s="93"/>
      <c r="F55" s="93"/>
      <c r="G55" s="93"/>
      <c r="H55" s="93"/>
      <c r="I55" s="94"/>
      <c r="J55" s="93" t="s">
        <v>77</v>
      </c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5">
        <f>'01 - Komunikace'!J30</f>
        <v>598640.02000000002</v>
      </c>
      <c r="AH55" s="94"/>
      <c r="AI55" s="94"/>
      <c r="AJ55" s="94"/>
      <c r="AK55" s="94"/>
      <c r="AL55" s="94"/>
      <c r="AM55" s="94"/>
      <c r="AN55" s="95">
        <f>SUM(AG55,AT55)</f>
        <v>724354.42000000004</v>
      </c>
      <c r="AO55" s="94"/>
      <c r="AP55" s="94"/>
      <c r="AQ55" s="96" t="s">
        <v>78</v>
      </c>
      <c r="AR55" s="91"/>
      <c r="AS55" s="97">
        <v>0</v>
      </c>
      <c r="AT55" s="98">
        <f>ROUND(SUM(AV55:AW55),2)</f>
        <v>125714.39999999999</v>
      </c>
      <c r="AU55" s="99">
        <f>'01 - Komunikace'!P87</f>
        <v>380.24736699999994</v>
      </c>
      <c r="AV55" s="98">
        <f>'01 - Komunikace'!J33</f>
        <v>125714.39999999999</v>
      </c>
      <c r="AW55" s="98">
        <f>'01 - Komunikace'!J34</f>
        <v>0</v>
      </c>
      <c r="AX55" s="98">
        <f>'01 - Komunikace'!J35</f>
        <v>0</v>
      </c>
      <c r="AY55" s="98">
        <f>'01 - Komunikace'!J36</f>
        <v>0</v>
      </c>
      <c r="AZ55" s="98">
        <f>'01 - Komunikace'!F33</f>
        <v>598640.02000000002</v>
      </c>
      <c r="BA55" s="98">
        <f>'01 - Komunikace'!F34</f>
        <v>0</v>
      </c>
      <c r="BB55" s="98">
        <f>'01 - Komunikace'!F35</f>
        <v>0</v>
      </c>
      <c r="BC55" s="98">
        <f>'01 - Komunikace'!F36</f>
        <v>0</v>
      </c>
      <c r="BD55" s="100">
        <f>'01 - Komunikace'!F37</f>
        <v>0</v>
      </c>
      <c r="BE55" s="7"/>
      <c r="BT55" s="101" t="s">
        <v>79</v>
      </c>
      <c r="BV55" s="101" t="s">
        <v>73</v>
      </c>
      <c r="BW55" s="101" t="s">
        <v>80</v>
      </c>
      <c r="BX55" s="101" t="s">
        <v>5</v>
      </c>
      <c r="CL55" s="101" t="s">
        <v>3</v>
      </c>
      <c r="CM55" s="101" t="s">
        <v>81</v>
      </c>
    </row>
    <row r="56" s="7" customFormat="1" ht="16.5" customHeight="1">
      <c r="A56" s="90" t="s">
        <v>75</v>
      </c>
      <c r="B56" s="91"/>
      <c r="C56" s="92"/>
      <c r="D56" s="93" t="s">
        <v>82</v>
      </c>
      <c r="E56" s="93"/>
      <c r="F56" s="93"/>
      <c r="G56" s="93"/>
      <c r="H56" s="93"/>
      <c r="I56" s="94"/>
      <c r="J56" s="93" t="s">
        <v>83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5">
        <f>'02 - Veřejné osvětlení'!J30</f>
        <v>224626.87</v>
      </c>
      <c r="AH56" s="94"/>
      <c r="AI56" s="94"/>
      <c r="AJ56" s="94"/>
      <c r="AK56" s="94"/>
      <c r="AL56" s="94"/>
      <c r="AM56" s="94"/>
      <c r="AN56" s="95">
        <f>SUM(AG56,AT56)</f>
        <v>271798.51000000001</v>
      </c>
      <c r="AO56" s="94"/>
      <c r="AP56" s="94"/>
      <c r="AQ56" s="96" t="s">
        <v>78</v>
      </c>
      <c r="AR56" s="91"/>
      <c r="AS56" s="97">
        <v>0</v>
      </c>
      <c r="AT56" s="98">
        <f>ROUND(SUM(AV56:AW56),2)</f>
        <v>47171.639999999999</v>
      </c>
      <c r="AU56" s="99">
        <f>'02 - Veřejné osvětlení'!P91</f>
        <v>3.6720000000000002</v>
      </c>
      <c r="AV56" s="98">
        <f>'02 - Veřejné osvětlení'!J33</f>
        <v>47171.639999999999</v>
      </c>
      <c r="AW56" s="98">
        <f>'02 - Veřejné osvětlení'!J34</f>
        <v>0</v>
      </c>
      <c r="AX56" s="98">
        <f>'02 - Veřejné osvětlení'!J35</f>
        <v>0</v>
      </c>
      <c r="AY56" s="98">
        <f>'02 - Veřejné osvětlení'!J36</f>
        <v>0</v>
      </c>
      <c r="AZ56" s="98">
        <f>'02 - Veřejné osvětlení'!F33</f>
        <v>224626.87</v>
      </c>
      <c r="BA56" s="98">
        <f>'02 - Veřejné osvětlení'!F34</f>
        <v>0</v>
      </c>
      <c r="BB56" s="98">
        <f>'02 - Veřejné osvětlení'!F35</f>
        <v>0</v>
      </c>
      <c r="BC56" s="98">
        <f>'02 - Veřejné osvětlení'!F36</f>
        <v>0</v>
      </c>
      <c r="BD56" s="100">
        <f>'02 - Veřejné osvětlení'!F37</f>
        <v>0</v>
      </c>
      <c r="BE56" s="7"/>
      <c r="BT56" s="101" t="s">
        <v>79</v>
      </c>
      <c r="BV56" s="101" t="s">
        <v>73</v>
      </c>
      <c r="BW56" s="101" t="s">
        <v>84</v>
      </c>
      <c r="BX56" s="101" t="s">
        <v>5</v>
      </c>
      <c r="CL56" s="101" t="s">
        <v>3</v>
      </c>
      <c r="CM56" s="101" t="s">
        <v>81</v>
      </c>
    </row>
    <row r="57" s="7" customFormat="1" ht="16.5" customHeight="1">
      <c r="A57" s="90" t="s">
        <v>75</v>
      </c>
      <c r="B57" s="91"/>
      <c r="C57" s="92"/>
      <c r="D57" s="93" t="s">
        <v>85</v>
      </c>
      <c r="E57" s="93"/>
      <c r="F57" s="93"/>
      <c r="G57" s="93"/>
      <c r="H57" s="93"/>
      <c r="I57" s="94"/>
      <c r="J57" s="93" t="s">
        <v>86</v>
      </c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5">
        <f>'04 - VRN'!J30</f>
        <v>125000</v>
      </c>
      <c r="AH57" s="94"/>
      <c r="AI57" s="94"/>
      <c r="AJ57" s="94"/>
      <c r="AK57" s="94"/>
      <c r="AL57" s="94"/>
      <c r="AM57" s="94"/>
      <c r="AN57" s="95">
        <f>SUM(AG57,AT57)</f>
        <v>151250</v>
      </c>
      <c r="AO57" s="94"/>
      <c r="AP57" s="94"/>
      <c r="AQ57" s="96" t="s">
        <v>78</v>
      </c>
      <c r="AR57" s="91"/>
      <c r="AS57" s="97">
        <v>0</v>
      </c>
      <c r="AT57" s="98">
        <f>ROUND(SUM(AV57:AW57),2)</f>
        <v>26250</v>
      </c>
      <c r="AU57" s="99">
        <f>'04 - VRN'!P84</f>
        <v>3.6299999999999999</v>
      </c>
      <c r="AV57" s="98">
        <f>'04 - VRN'!J33</f>
        <v>26250</v>
      </c>
      <c r="AW57" s="98">
        <f>'04 - VRN'!J34</f>
        <v>0</v>
      </c>
      <c r="AX57" s="98">
        <f>'04 - VRN'!J35</f>
        <v>0</v>
      </c>
      <c r="AY57" s="98">
        <f>'04 - VRN'!J36</f>
        <v>0</v>
      </c>
      <c r="AZ57" s="98">
        <f>'04 - VRN'!F33</f>
        <v>125000</v>
      </c>
      <c r="BA57" s="98">
        <f>'04 - VRN'!F34</f>
        <v>0</v>
      </c>
      <c r="BB57" s="98">
        <f>'04 - VRN'!F35</f>
        <v>0</v>
      </c>
      <c r="BC57" s="98">
        <f>'04 - VRN'!F36</f>
        <v>0</v>
      </c>
      <c r="BD57" s="100">
        <f>'04 - VRN'!F37</f>
        <v>0</v>
      </c>
      <c r="BE57" s="7"/>
      <c r="BT57" s="101" t="s">
        <v>79</v>
      </c>
      <c r="BV57" s="101" t="s">
        <v>73</v>
      </c>
      <c r="BW57" s="101" t="s">
        <v>87</v>
      </c>
      <c r="BX57" s="101" t="s">
        <v>5</v>
      </c>
      <c r="CL57" s="101" t="s">
        <v>3</v>
      </c>
      <c r="CM57" s="101" t="s">
        <v>81</v>
      </c>
    </row>
    <row r="58" s="7" customFormat="1" ht="16.5" customHeight="1">
      <c r="A58" s="90" t="s">
        <v>75</v>
      </c>
      <c r="B58" s="91"/>
      <c r="C58" s="92"/>
      <c r="D58" s="93" t="s">
        <v>88</v>
      </c>
      <c r="E58" s="93"/>
      <c r="F58" s="93"/>
      <c r="G58" s="93"/>
      <c r="H58" s="93"/>
      <c r="I58" s="94"/>
      <c r="J58" s="93" t="s">
        <v>89</v>
      </c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5">
        <f>'03 - Sadové úpravy'!J30</f>
        <v>78135.350000000006</v>
      </c>
      <c r="AH58" s="94"/>
      <c r="AI58" s="94"/>
      <c r="AJ58" s="94"/>
      <c r="AK58" s="94"/>
      <c r="AL58" s="94"/>
      <c r="AM58" s="94"/>
      <c r="AN58" s="95">
        <f>SUM(AG58,AT58)</f>
        <v>94543.770000000004</v>
      </c>
      <c r="AO58" s="94"/>
      <c r="AP58" s="94"/>
      <c r="AQ58" s="96" t="s">
        <v>78</v>
      </c>
      <c r="AR58" s="91"/>
      <c r="AS58" s="102">
        <v>0</v>
      </c>
      <c r="AT58" s="103">
        <f>ROUND(SUM(AV58:AW58),2)</f>
        <v>16408.419999999998</v>
      </c>
      <c r="AU58" s="104">
        <f>'03 - Sadové úpravy'!P81</f>
        <v>132.15100000000001</v>
      </c>
      <c r="AV58" s="103">
        <f>'03 - Sadové úpravy'!J33</f>
        <v>16408.419999999998</v>
      </c>
      <c r="AW58" s="103">
        <f>'03 - Sadové úpravy'!J34</f>
        <v>0</v>
      </c>
      <c r="AX58" s="103">
        <f>'03 - Sadové úpravy'!J35</f>
        <v>0</v>
      </c>
      <c r="AY58" s="103">
        <f>'03 - Sadové úpravy'!J36</f>
        <v>0</v>
      </c>
      <c r="AZ58" s="103">
        <f>'03 - Sadové úpravy'!F33</f>
        <v>78135.350000000006</v>
      </c>
      <c r="BA58" s="103">
        <f>'03 - Sadové úpravy'!F34</f>
        <v>0</v>
      </c>
      <c r="BB58" s="103">
        <f>'03 - Sadové úpravy'!F35</f>
        <v>0</v>
      </c>
      <c r="BC58" s="103">
        <f>'03 - Sadové úpravy'!F36</f>
        <v>0</v>
      </c>
      <c r="BD58" s="105">
        <f>'03 - Sadové úpravy'!F37</f>
        <v>0</v>
      </c>
      <c r="BE58" s="7"/>
      <c r="BT58" s="101" t="s">
        <v>79</v>
      </c>
      <c r="BV58" s="101" t="s">
        <v>73</v>
      </c>
      <c r="BW58" s="101" t="s">
        <v>90</v>
      </c>
      <c r="BX58" s="101" t="s">
        <v>5</v>
      </c>
      <c r="CL58" s="101" t="s">
        <v>3</v>
      </c>
      <c r="CM58" s="101" t="s">
        <v>81</v>
      </c>
    </row>
    <row r="59" s="2" customFormat="1" ht="30" customHeight="1">
      <c r="A59" s="31"/>
      <c r="B59" s="3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2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="2" customFormat="1" ht="6.96" customHeight="1">
      <c r="A60" s="31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32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</sheetData>
  <mergeCells count="52">
    <mergeCell ref="L45:AO45"/>
    <mergeCell ref="AM47:AN47"/>
    <mergeCell ref="AM49:AP49"/>
    <mergeCell ref="AS49:AT51"/>
    <mergeCell ref="AM50:AP50"/>
    <mergeCell ref="C52:G52"/>
    <mergeCell ref="AN52:AP52"/>
    <mergeCell ref="AG52:AM52"/>
    <mergeCell ref="I52:AF52"/>
    <mergeCell ref="AN55:AP55"/>
    <mergeCell ref="D55:H55"/>
    <mergeCell ref="AG55:AM55"/>
    <mergeCell ref="J55:AF55"/>
    <mergeCell ref="J56:AF56"/>
    <mergeCell ref="D56:H56"/>
    <mergeCell ref="AN56:AP56"/>
    <mergeCell ref="AG56:AM56"/>
    <mergeCell ref="J57:AF57"/>
    <mergeCell ref="AG57:AM57"/>
    <mergeCell ref="D57:H57"/>
    <mergeCell ref="AN57:AP57"/>
    <mergeCell ref="AN58:AP58"/>
    <mergeCell ref="AG58:AM58"/>
    <mergeCell ref="J58:AF58"/>
    <mergeCell ref="D58:H58"/>
    <mergeCell ref="AG54:AM54"/>
    <mergeCell ref="AN54:AP5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01 - Komunikace'!C2" display="/"/>
    <hyperlink ref="A56" location="'02 - Veřejné osvětlení'!C2" display="/"/>
    <hyperlink ref="A57" location="'04 - VRN'!C2" display="/"/>
    <hyperlink ref="A58" location="'03 - Sadové úpravy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06"/>
    </row>
    <row r="2" s="1" customFormat="1" ht="36.96" customHeight="1"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="1" customFormat="1" ht="24.96" customHeight="1">
      <c r="B4" s="21"/>
      <c r="D4" s="22" t="s">
        <v>91</v>
      </c>
      <c r="L4" s="21"/>
      <c r="M4" s="107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28" t="s">
        <v>15</v>
      </c>
      <c r="L6" s="21"/>
    </row>
    <row r="7" s="1" customFormat="1" ht="16.5" customHeight="1">
      <c r="B7" s="21"/>
      <c r="E7" s="108" t="str">
        <f>'Rekapitulace stavby'!K6</f>
        <v>Oprava chodníku ul. Tyršova</v>
      </c>
      <c r="F7" s="28"/>
      <c r="G7" s="28"/>
      <c r="H7" s="28"/>
      <c r="L7" s="21"/>
    </row>
    <row r="8" s="2" customFormat="1" ht="12" customHeight="1">
      <c r="A8" s="31"/>
      <c r="B8" s="32"/>
      <c r="C8" s="31"/>
      <c r="D8" s="28" t="s">
        <v>92</v>
      </c>
      <c r="E8" s="31"/>
      <c r="F8" s="31"/>
      <c r="G8" s="31"/>
      <c r="H8" s="31"/>
      <c r="I8" s="31"/>
      <c r="J8" s="31"/>
      <c r="K8" s="31"/>
      <c r="L8" s="10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="2" customFormat="1" ht="16.5" customHeight="1">
      <c r="A9" s="31"/>
      <c r="B9" s="32"/>
      <c r="C9" s="31"/>
      <c r="D9" s="31"/>
      <c r="E9" s="54" t="s">
        <v>93</v>
      </c>
      <c r="F9" s="31"/>
      <c r="G9" s="31"/>
      <c r="H9" s="31"/>
      <c r="I9" s="31"/>
      <c r="J9" s="31"/>
      <c r="K9" s="31"/>
      <c r="L9" s="10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10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="2" customFormat="1" ht="12" customHeight="1">
      <c r="A11" s="31"/>
      <c r="B11" s="32"/>
      <c r="C11" s="31"/>
      <c r="D11" s="28" t="s">
        <v>17</v>
      </c>
      <c r="E11" s="31"/>
      <c r="F11" s="25" t="s">
        <v>3</v>
      </c>
      <c r="G11" s="31"/>
      <c r="H11" s="31"/>
      <c r="I11" s="28" t="s">
        <v>18</v>
      </c>
      <c r="J11" s="25" t="s">
        <v>3</v>
      </c>
      <c r="K11" s="31"/>
      <c r="L11" s="10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="2" customFormat="1" ht="12" customHeight="1">
      <c r="A12" s="31"/>
      <c r="B12" s="32"/>
      <c r="C12" s="31"/>
      <c r="D12" s="28" t="s">
        <v>19</v>
      </c>
      <c r="E12" s="31"/>
      <c r="F12" s="25" t="s">
        <v>20</v>
      </c>
      <c r="G12" s="31"/>
      <c r="H12" s="31"/>
      <c r="I12" s="28" t="s">
        <v>21</v>
      </c>
      <c r="J12" s="56" t="str">
        <f>'Rekapitulace stavby'!AN8</f>
        <v>20. 7. 2021</v>
      </c>
      <c r="K12" s="31"/>
      <c r="L12" s="10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10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="2" customFormat="1" ht="12" customHeight="1">
      <c r="A14" s="31"/>
      <c r="B14" s="32"/>
      <c r="C14" s="31"/>
      <c r="D14" s="28" t="s">
        <v>23</v>
      </c>
      <c r="E14" s="31"/>
      <c r="F14" s="31"/>
      <c r="G14" s="31"/>
      <c r="H14" s="31"/>
      <c r="I14" s="28" t="s">
        <v>24</v>
      </c>
      <c r="J14" s="25" t="s">
        <v>25</v>
      </c>
      <c r="K14" s="31"/>
      <c r="L14" s="10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="2" customFormat="1" ht="18" customHeight="1">
      <c r="A15" s="31"/>
      <c r="B15" s="32"/>
      <c r="C15" s="31"/>
      <c r="D15" s="31"/>
      <c r="E15" s="25" t="s">
        <v>26</v>
      </c>
      <c r="F15" s="31"/>
      <c r="G15" s="31"/>
      <c r="H15" s="31"/>
      <c r="I15" s="28" t="s">
        <v>27</v>
      </c>
      <c r="J15" s="25" t="s">
        <v>3</v>
      </c>
      <c r="K15" s="31"/>
      <c r="L15" s="10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="2" customFormat="1" ht="6.96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10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="2" customFormat="1" ht="12" customHeight="1">
      <c r="A17" s="31"/>
      <c r="B17" s="32"/>
      <c r="C17" s="31"/>
      <c r="D17" s="28" t="s">
        <v>28</v>
      </c>
      <c r="E17" s="31"/>
      <c r="F17" s="31"/>
      <c r="G17" s="31"/>
      <c r="H17" s="31"/>
      <c r="I17" s="28" t="s">
        <v>24</v>
      </c>
      <c r="J17" s="25" t="str">
        <f>'Rekapitulace stavby'!AN13</f>
        <v/>
      </c>
      <c r="K17" s="31"/>
      <c r="L17" s="10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="2" customFormat="1" ht="18" customHeight="1">
      <c r="A18" s="31"/>
      <c r="B18" s="32"/>
      <c r="C18" s="31"/>
      <c r="D18" s="31"/>
      <c r="E18" s="25" t="str">
        <f>'Rekapitulace stavby'!E14</f>
        <v xml:space="preserve"> </v>
      </c>
      <c r="F18" s="25"/>
      <c r="G18" s="25"/>
      <c r="H18" s="25"/>
      <c r="I18" s="28" t="s">
        <v>27</v>
      </c>
      <c r="J18" s="25" t="str">
        <f>'Rekapitulace stavby'!AN14</f>
        <v/>
      </c>
      <c r="K18" s="31"/>
      <c r="L18" s="10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="2" customFormat="1" ht="6.96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10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="2" customFormat="1" ht="12" customHeight="1">
      <c r="A20" s="31"/>
      <c r="B20" s="32"/>
      <c r="C20" s="31"/>
      <c r="D20" s="28" t="s">
        <v>30</v>
      </c>
      <c r="E20" s="31"/>
      <c r="F20" s="31"/>
      <c r="G20" s="31"/>
      <c r="H20" s="31"/>
      <c r="I20" s="28" t="s">
        <v>24</v>
      </c>
      <c r="J20" s="25" t="s">
        <v>31</v>
      </c>
      <c r="K20" s="31"/>
      <c r="L20" s="10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="2" customFormat="1" ht="18" customHeight="1">
      <c r="A21" s="31"/>
      <c r="B21" s="32"/>
      <c r="C21" s="31"/>
      <c r="D21" s="31"/>
      <c r="E21" s="25" t="s">
        <v>32</v>
      </c>
      <c r="F21" s="31"/>
      <c r="G21" s="31"/>
      <c r="H21" s="31"/>
      <c r="I21" s="28" t="s">
        <v>27</v>
      </c>
      <c r="J21" s="25" t="s">
        <v>3</v>
      </c>
      <c r="K21" s="31"/>
      <c r="L21" s="10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="2" customFormat="1" ht="6.96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10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="2" customFormat="1" ht="12" customHeight="1">
      <c r="A23" s="31"/>
      <c r="B23" s="32"/>
      <c r="C23" s="31"/>
      <c r="D23" s="28" t="s">
        <v>34</v>
      </c>
      <c r="E23" s="31"/>
      <c r="F23" s="31"/>
      <c r="G23" s="31"/>
      <c r="H23" s="31"/>
      <c r="I23" s="28" t="s">
        <v>24</v>
      </c>
      <c r="J23" s="25" t="str">
        <f>IF('Rekapitulace stavby'!AN19="","",'Rekapitulace stavby'!AN19)</f>
        <v/>
      </c>
      <c r="K23" s="31"/>
      <c r="L23" s="10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="2" customFormat="1" ht="18" customHeight="1">
      <c r="A24" s="31"/>
      <c r="B24" s="32"/>
      <c r="C24" s="31"/>
      <c r="D24" s="31"/>
      <c r="E24" s="25" t="str">
        <f>IF('Rekapitulace stavby'!E20="","",'Rekapitulace stavby'!E20)</f>
        <v xml:space="preserve"> </v>
      </c>
      <c r="F24" s="31"/>
      <c r="G24" s="31"/>
      <c r="H24" s="31"/>
      <c r="I24" s="28" t="s">
        <v>27</v>
      </c>
      <c r="J24" s="25" t="str">
        <f>IF('Rekapitulace stavby'!AN20="","",'Rekapitulace stavby'!AN20)</f>
        <v/>
      </c>
      <c r="K24" s="31"/>
      <c r="L24" s="10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="2" customFormat="1" ht="6.96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109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="2" customFormat="1" ht="12" customHeight="1">
      <c r="A26" s="31"/>
      <c r="B26" s="32"/>
      <c r="C26" s="31"/>
      <c r="D26" s="28" t="s">
        <v>35</v>
      </c>
      <c r="E26" s="31"/>
      <c r="F26" s="31"/>
      <c r="G26" s="31"/>
      <c r="H26" s="31"/>
      <c r="I26" s="31"/>
      <c r="J26" s="31"/>
      <c r="K26" s="31"/>
      <c r="L26" s="10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="8" customFormat="1" ht="16.5" customHeight="1">
      <c r="A27" s="110"/>
      <c r="B27" s="111"/>
      <c r="C27" s="110"/>
      <c r="D27" s="110"/>
      <c r="E27" s="29" t="s">
        <v>3</v>
      </c>
      <c r="F27" s="29"/>
      <c r="G27" s="29"/>
      <c r="H27" s="2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="2" customFormat="1" ht="6.96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0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="2" customFormat="1" ht="6.96" customHeight="1">
      <c r="A29" s="31"/>
      <c r="B29" s="32"/>
      <c r="C29" s="31"/>
      <c r="D29" s="76"/>
      <c r="E29" s="76"/>
      <c r="F29" s="76"/>
      <c r="G29" s="76"/>
      <c r="H29" s="76"/>
      <c r="I29" s="76"/>
      <c r="J29" s="76"/>
      <c r="K29" s="76"/>
      <c r="L29" s="10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="2" customFormat="1" ht="25.44" customHeight="1">
      <c r="A30" s="31"/>
      <c r="B30" s="32"/>
      <c r="C30" s="31"/>
      <c r="D30" s="113" t="s">
        <v>37</v>
      </c>
      <c r="E30" s="31"/>
      <c r="F30" s="31"/>
      <c r="G30" s="31"/>
      <c r="H30" s="31"/>
      <c r="I30" s="31"/>
      <c r="J30" s="82">
        <f>ROUND(J87, 2)</f>
        <v>598640.02000000002</v>
      </c>
      <c r="K30" s="31"/>
      <c r="L30" s="10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="2" customFormat="1" ht="6.96" customHeight="1">
      <c r="A31" s="31"/>
      <c r="B31" s="32"/>
      <c r="C31" s="31"/>
      <c r="D31" s="76"/>
      <c r="E31" s="76"/>
      <c r="F31" s="76"/>
      <c r="G31" s="76"/>
      <c r="H31" s="76"/>
      <c r="I31" s="76"/>
      <c r="J31" s="76"/>
      <c r="K31" s="76"/>
      <c r="L31" s="10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="2" customFormat="1" ht="14.4" customHeight="1">
      <c r="A32" s="31"/>
      <c r="B32" s="32"/>
      <c r="C32" s="31"/>
      <c r="D32" s="31"/>
      <c r="E32" s="31"/>
      <c r="F32" s="36" t="s">
        <v>39</v>
      </c>
      <c r="G32" s="31"/>
      <c r="H32" s="31"/>
      <c r="I32" s="36" t="s">
        <v>38</v>
      </c>
      <c r="J32" s="36" t="s">
        <v>40</v>
      </c>
      <c r="K32" s="31"/>
      <c r="L32" s="10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="2" customFormat="1" ht="14.4" customHeight="1">
      <c r="A33" s="31"/>
      <c r="B33" s="32"/>
      <c r="C33" s="31"/>
      <c r="D33" s="114" t="s">
        <v>41</v>
      </c>
      <c r="E33" s="28" t="s">
        <v>42</v>
      </c>
      <c r="F33" s="115">
        <f>ROUND((SUM(BE87:BE238)),  2)</f>
        <v>598640.02000000002</v>
      </c>
      <c r="G33" s="31"/>
      <c r="H33" s="31"/>
      <c r="I33" s="116">
        <v>0.20999999999999999</v>
      </c>
      <c r="J33" s="115">
        <f>ROUND(((SUM(BE87:BE238))*I33),  2)</f>
        <v>125714.39999999999</v>
      </c>
      <c r="K33" s="31"/>
      <c r="L33" s="109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="2" customFormat="1" ht="14.4" customHeight="1">
      <c r="A34" s="31"/>
      <c r="B34" s="32"/>
      <c r="C34" s="31"/>
      <c r="D34" s="31"/>
      <c r="E34" s="28" t="s">
        <v>43</v>
      </c>
      <c r="F34" s="115">
        <f>ROUND((SUM(BF87:BF238)),  2)</f>
        <v>0</v>
      </c>
      <c r="G34" s="31"/>
      <c r="H34" s="31"/>
      <c r="I34" s="116">
        <v>0.14999999999999999</v>
      </c>
      <c r="J34" s="115">
        <f>ROUND(((SUM(BF87:BF238))*I34),  2)</f>
        <v>0</v>
      </c>
      <c r="K34" s="31"/>
      <c r="L34" s="10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hidden="1" s="2" customFormat="1" ht="14.4" customHeight="1">
      <c r="A35" s="31"/>
      <c r="B35" s="32"/>
      <c r="C35" s="31"/>
      <c r="D35" s="31"/>
      <c r="E35" s="28" t="s">
        <v>44</v>
      </c>
      <c r="F35" s="115">
        <f>ROUND((SUM(BG87:BG238)),  2)</f>
        <v>0</v>
      </c>
      <c r="G35" s="31"/>
      <c r="H35" s="31"/>
      <c r="I35" s="116">
        <v>0.20999999999999999</v>
      </c>
      <c r="J35" s="115">
        <f>0</f>
        <v>0</v>
      </c>
      <c r="K35" s="31"/>
      <c r="L35" s="10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hidden="1" s="2" customFormat="1" ht="14.4" customHeight="1">
      <c r="A36" s="31"/>
      <c r="B36" s="32"/>
      <c r="C36" s="31"/>
      <c r="D36" s="31"/>
      <c r="E36" s="28" t="s">
        <v>45</v>
      </c>
      <c r="F36" s="115">
        <f>ROUND((SUM(BH87:BH238)),  2)</f>
        <v>0</v>
      </c>
      <c r="G36" s="31"/>
      <c r="H36" s="31"/>
      <c r="I36" s="116">
        <v>0.14999999999999999</v>
      </c>
      <c r="J36" s="115">
        <f>0</f>
        <v>0</v>
      </c>
      <c r="K36" s="31"/>
      <c r="L36" s="10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hidden="1" s="2" customFormat="1" ht="14.4" customHeight="1">
      <c r="A37" s="31"/>
      <c r="B37" s="32"/>
      <c r="C37" s="31"/>
      <c r="D37" s="31"/>
      <c r="E37" s="28" t="s">
        <v>46</v>
      </c>
      <c r="F37" s="115">
        <f>ROUND((SUM(BI87:BI238)),  2)</f>
        <v>0</v>
      </c>
      <c r="G37" s="31"/>
      <c r="H37" s="31"/>
      <c r="I37" s="116">
        <v>0</v>
      </c>
      <c r="J37" s="115">
        <f>0</f>
        <v>0</v>
      </c>
      <c r="K37" s="31"/>
      <c r="L37" s="10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="2" customFormat="1" ht="6.96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10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="2" customFormat="1" ht="25.44" customHeight="1">
      <c r="A39" s="31"/>
      <c r="B39" s="32"/>
      <c r="C39" s="117"/>
      <c r="D39" s="118" t="s">
        <v>47</v>
      </c>
      <c r="E39" s="68"/>
      <c r="F39" s="68"/>
      <c r="G39" s="119" t="s">
        <v>48</v>
      </c>
      <c r="H39" s="120" t="s">
        <v>49</v>
      </c>
      <c r="I39" s="68"/>
      <c r="J39" s="121">
        <f>SUM(J30:J37)</f>
        <v>724354.42000000004</v>
      </c>
      <c r="K39" s="122"/>
      <c r="L39" s="109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="2" customFormat="1" ht="14.4" customHeight="1">
      <c r="A40" s="3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109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="2" customFormat="1" ht="6.96" customHeight="1">
      <c r="A44" s="31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09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="2" customFormat="1" ht="24.96" customHeight="1">
      <c r="A45" s="31"/>
      <c r="B45" s="32"/>
      <c r="C45" s="22" t="s">
        <v>94</v>
      </c>
      <c r="D45" s="31"/>
      <c r="E45" s="31"/>
      <c r="F45" s="31"/>
      <c r="G45" s="31"/>
      <c r="H45" s="31"/>
      <c r="I45" s="31"/>
      <c r="J45" s="31"/>
      <c r="K45" s="31"/>
      <c r="L45" s="10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="2" customFormat="1" ht="6.96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109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="2" customFormat="1" ht="12" customHeight="1">
      <c r="A47" s="31"/>
      <c r="B47" s="32"/>
      <c r="C47" s="28" t="s">
        <v>15</v>
      </c>
      <c r="D47" s="31"/>
      <c r="E47" s="31"/>
      <c r="F47" s="31"/>
      <c r="G47" s="31"/>
      <c r="H47" s="31"/>
      <c r="I47" s="31"/>
      <c r="J47" s="31"/>
      <c r="K47" s="31"/>
      <c r="L47" s="10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="2" customFormat="1" ht="16.5" customHeight="1">
      <c r="A48" s="31"/>
      <c r="B48" s="32"/>
      <c r="C48" s="31"/>
      <c r="D48" s="31"/>
      <c r="E48" s="108" t="str">
        <f>E7</f>
        <v>Oprava chodníku ul. Tyršova</v>
      </c>
      <c r="F48" s="28"/>
      <c r="G48" s="28"/>
      <c r="H48" s="28"/>
      <c r="I48" s="31"/>
      <c r="J48" s="31"/>
      <c r="K48" s="31"/>
      <c r="L48" s="109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="2" customFormat="1" ht="12" customHeight="1">
      <c r="A49" s="31"/>
      <c r="B49" s="32"/>
      <c r="C49" s="28" t="s">
        <v>92</v>
      </c>
      <c r="D49" s="31"/>
      <c r="E49" s="31"/>
      <c r="F49" s="31"/>
      <c r="G49" s="31"/>
      <c r="H49" s="31"/>
      <c r="I49" s="31"/>
      <c r="J49" s="31"/>
      <c r="K49" s="31"/>
      <c r="L49" s="109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="2" customFormat="1" ht="16.5" customHeight="1">
      <c r="A50" s="31"/>
      <c r="B50" s="32"/>
      <c r="C50" s="31"/>
      <c r="D50" s="31"/>
      <c r="E50" s="54" t="str">
        <f>E9</f>
        <v>01 - Komunikace</v>
      </c>
      <c r="F50" s="31"/>
      <c r="G50" s="31"/>
      <c r="H50" s="31"/>
      <c r="I50" s="31"/>
      <c r="J50" s="31"/>
      <c r="K50" s="31"/>
      <c r="L50" s="10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="2" customFormat="1" ht="6.96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109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="2" customFormat="1" ht="12" customHeight="1">
      <c r="A52" s="31"/>
      <c r="B52" s="32"/>
      <c r="C52" s="28" t="s">
        <v>19</v>
      </c>
      <c r="D52" s="31"/>
      <c r="E52" s="31"/>
      <c r="F52" s="25" t="str">
        <f>F12</f>
        <v>Český Brod</v>
      </c>
      <c r="G52" s="31"/>
      <c r="H52" s="31"/>
      <c r="I52" s="28" t="s">
        <v>21</v>
      </c>
      <c r="J52" s="56" t="str">
        <f>IF(J12="","",J12)</f>
        <v>20. 7. 2021</v>
      </c>
      <c r="K52" s="31"/>
      <c r="L52" s="10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="2" customFormat="1" ht="6.96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10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="2" customFormat="1" ht="15.15" customHeight="1">
      <c r="A54" s="31"/>
      <c r="B54" s="32"/>
      <c r="C54" s="28" t="s">
        <v>23</v>
      </c>
      <c r="D54" s="31"/>
      <c r="E54" s="31"/>
      <c r="F54" s="25" t="str">
        <f>E15</f>
        <v>Město Český Brod</v>
      </c>
      <c r="G54" s="31"/>
      <c r="H54" s="31"/>
      <c r="I54" s="28" t="s">
        <v>30</v>
      </c>
      <c r="J54" s="29" t="str">
        <f>E21</f>
        <v>Ing. Jiří Sobol</v>
      </c>
      <c r="K54" s="31"/>
      <c r="L54" s="10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="2" customFormat="1" ht="15.15" customHeight="1">
      <c r="A55" s="31"/>
      <c r="B55" s="32"/>
      <c r="C55" s="28" t="s">
        <v>28</v>
      </c>
      <c r="D55" s="31"/>
      <c r="E55" s="31"/>
      <c r="F55" s="25" t="str">
        <f>IF(E18="","",E18)</f>
        <v xml:space="preserve"> </v>
      </c>
      <c r="G55" s="31"/>
      <c r="H55" s="31"/>
      <c r="I55" s="28" t="s">
        <v>34</v>
      </c>
      <c r="J55" s="29" t="str">
        <f>E24</f>
        <v xml:space="preserve"> </v>
      </c>
      <c r="K55" s="31"/>
      <c r="L55" s="109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="2" customFormat="1" ht="10.32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109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="2" customFormat="1" ht="29.28" customHeight="1">
      <c r="A57" s="31"/>
      <c r="B57" s="32"/>
      <c r="C57" s="123" t="s">
        <v>95</v>
      </c>
      <c r="D57" s="117"/>
      <c r="E57" s="117"/>
      <c r="F57" s="117"/>
      <c r="G57" s="117"/>
      <c r="H57" s="117"/>
      <c r="I57" s="117"/>
      <c r="J57" s="124" t="s">
        <v>96</v>
      </c>
      <c r="K57" s="117"/>
      <c r="L57" s="109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="2" customFormat="1" ht="10.32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109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="2" customFormat="1" ht="22.8" customHeight="1">
      <c r="A59" s="31"/>
      <c r="B59" s="32"/>
      <c r="C59" s="125" t="s">
        <v>69</v>
      </c>
      <c r="D59" s="31"/>
      <c r="E59" s="31"/>
      <c r="F59" s="31"/>
      <c r="G59" s="31"/>
      <c r="H59" s="31"/>
      <c r="I59" s="31"/>
      <c r="J59" s="82">
        <f>J87</f>
        <v>598640.02000000002</v>
      </c>
      <c r="K59" s="31"/>
      <c r="L59" s="109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8" t="s">
        <v>97</v>
      </c>
    </row>
    <row r="60" s="9" customFormat="1" ht="24.96" customHeight="1">
      <c r="A60" s="9"/>
      <c r="B60" s="126"/>
      <c r="C60" s="9"/>
      <c r="D60" s="127" t="s">
        <v>98</v>
      </c>
      <c r="E60" s="128"/>
      <c r="F60" s="128"/>
      <c r="G60" s="128"/>
      <c r="H60" s="128"/>
      <c r="I60" s="128"/>
      <c r="J60" s="129">
        <f>J88</f>
        <v>598640.02000000002</v>
      </c>
      <c r="K60" s="9"/>
      <c r="L60" s="12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30"/>
      <c r="C61" s="10"/>
      <c r="D61" s="131" t="s">
        <v>99</v>
      </c>
      <c r="E61" s="132"/>
      <c r="F61" s="132"/>
      <c r="G61" s="132"/>
      <c r="H61" s="132"/>
      <c r="I61" s="132"/>
      <c r="J61" s="133">
        <f>J89</f>
        <v>39134.599999999999</v>
      </c>
      <c r="K61" s="10"/>
      <c r="L61" s="13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30"/>
      <c r="C62" s="10"/>
      <c r="D62" s="131" t="s">
        <v>100</v>
      </c>
      <c r="E62" s="132"/>
      <c r="F62" s="132"/>
      <c r="G62" s="132"/>
      <c r="H62" s="132"/>
      <c r="I62" s="132"/>
      <c r="J62" s="133">
        <f>J123</f>
        <v>8019</v>
      </c>
      <c r="K62" s="10"/>
      <c r="L62" s="13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30"/>
      <c r="C63" s="10"/>
      <c r="D63" s="131" t="s">
        <v>101</v>
      </c>
      <c r="E63" s="132"/>
      <c r="F63" s="132"/>
      <c r="G63" s="132"/>
      <c r="H63" s="132"/>
      <c r="I63" s="132"/>
      <c r="J63" s="133">
        <f>J128</f>
        <v>184148.88999999999</v>
      </c>
      <c r="K63" s="10"/>
      <c r="L63" s="13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30"/>
      <c r="C64" s="10"/>
      <c r="D64" s="131" t="s">
        <v>102</v>
      </c>
      <c r="E64" s="132"/>
      <c r="F64" s="132"/>
      <c r="G64" s="132"/>
      <c r="H64" s="132"/>
      <c r="I64" s="132"/>
      <c r="J64" s="133">
        <f>J171</f>
        <v>8010</v>
      </c>
      <c r="K64" s="10"/>
      <c r="L64" s="13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30"/>
      <c r="C65" s="10"/>
      <c r="D65" s="131" t="s">
        <v>103</v>
      </c>
      <c r="E65" s="132"/>
      <c r="F65" s="132"/>
      <c r="G65" s="132"/>
      <c r="H65" s="132"/>
      <c r="I65" s="132"/>
      <c r="J65" s="133">
        <f>J181</f>
        <v>186215.91999999998</v>
      </c>
      <c r="K65" s="10"/>
      <c r="L65" s="13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30"/>
      <c r="C66" s="10"/>
      <c r="D66" s="131" t="s">
        <v>104</v>
      </c>
      <c r="E66" s="132"/>
      <c r="F66" s="132"/>
      <c r="G66" s="132"/>
      <c r="H66" s="132"/>
      <c r="I66" s="132"/>
      <c r="J66" s="133">
        <f>J217</f>
        <v>158993.63000000001</v>
      </c>
      <c r="K66" s="10"/>
      <c r="L66" s="13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30"/>
      <c r="C67" s="10"/>
      <c r="D67" s="131" t="s">
        <v>105</v>
      </c>
      <c r="E67" s="132"/>
      <c r="F67" s="132"/>
      <c r="G67" s="132"/>
      <c r="H67" s="132"/>
      <c r="I67" s="132"/>
      <c r="J67" s="133">
        <f>J235</f>
        <v>14117.98</v>
      </c>
      <c r="K67" s="10"/>
      <c r="L67" s="13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1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109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="2" customFormat="1" ht="6.96" customHeight="1">
      <c r="A69" s="31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109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3" s="2" customFormat="1" ht="6.96" customHeight="1">
      <c r="A73" s="31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="2" customFormat="1" ht="24.96" customHeight="1">
      <c r="A74" s="31"/>
      <c r="B74" s="32"/>
      <c r="C74" s="22" t="s">
        <v>106</v>
      </c>
      <c r="D74" s="31"/>
      <c r="E74" s="31"/>
      <c r="F74" s="31"/>
      <c r="G74" s="31"/>
      <c r="H74" s="31"/>
      <c r="I74" s="31"/>
      <c r="J74" s="31"/>
      <c r="K74" s="31"/>
      <c r="L74" s="109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="2" customFormat="1" ht="6.96" customHeight="1">
      <c r="A75" s="31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109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="2" customFormat="1" ht="12" customHeight="1">
      <c r="A76" s="31"/>
      <c r="B76" s="32"/>
      <c r="C76" s="28" t="s">
        <v>15</v>
      </c>
      <c r="D76" s="31"/>
      <c r="E76" s="31"/>
      <c r="F76" s="31"/>
      <c r="G76" s="31"/>
      <c r="H76" s="31"/>
      <c r="I76" s="31"/>
      <c r="J76" s="31"/>
      <c r="K76" s="31"/>
      <c r="L76" s="10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="2" customFormat="1" ht="16.5" customHeight="1">
      <c r="A77" s="31"/>
      <c r="B77" s="32"/>
      <c r="C77" s="31"/>
      <c r="D77" s="31"/>
      <c r="E77" s="108" t="str">
        <f>E7</f>
        <v>Oprava chodníku ul. Tyršova</v>
      </c>
      <c r="F77" s="28"/>
      <c r="G77" s="28"/>
      <c r="H77" s="28"/>
      <c r="I77" s="31"/>
      <c r="J77" s="31"/>
      <c r="K77" s="31"/>
      <c r="L77" s="10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="2" customFormat="1" ht="12" customHeight="1">
      <c r="A78" s="31"/>
      <c r="B78" s="32"/>
      <c r="C78" s="28" t="s">
        <v>92</v>
      </c>
      <c r="D78" s="31"/>
      <c r="E78" s="31"/>
      <c r="F78" s="31"/>
      <c r="G78" s="31"/>
      <c r="H78" s="31"/>
      <c r="I78" s="31"/>
      <c r="J78" s="31"/>
      <c r="K78" s="31"/>
      <c r="L78" s="10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="2" customFormat="1" ht="16.5" customHeight="1">
      <c r="A79" s="31"/>
      <c r="B79" s="32"/>
      <c r="C79" s="31"/>
      <c r="D79" s="31"/>
      <c r="E79" s="54" t="str">
        <f>E9</f>
        <v>01 - Komunikace</v>
      </c>
      <c r="F79" s="31"/>
      <c r="G79" s="31"/>
      <c r="H79" s="31"/>
      <c r="I79" s="31"/>
      <c r="J79" s="31"/>
      <c r="K79" s="31"/>
      <c r="L79" s="10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="2" customFormat="1" ht="6.96" customHeight="1">
      <c r="A80" s="31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109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="2" customFormat="1" ht="12" customHeight="1">
      <c r="A81" s="31"/>
      <c r="B81" s="32"/>
      <c r="C81" s="28" t="s">
        <v>19</v>
      </c>
      <c r="D81" s="31"/>
      <c r="E81" s="31"/>
      <c r="F81" s="25" t="str">
        <f>F12</f>
        <v>Český Brod</v>
      </c>
      <c r="G81" s="31"/>
      <c r="H81" s="31"/>
      <c r="I81" s="28" t="s">
        <v>21</v>
      </c>
      <c r="J81" s="56" t="str">
        <f>IF(J12="","",J12)</f>
        <v>20. 7. 2021</v>
      </c>
      <c r="K81" s="31"/>
      <c r="L81" s="109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="2" customFormat="1" ht="6.96" customHeight="1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109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="2" customFormat="1" ht="15.15" customHeight="1">
      <c r="A83" s="31"/>
      <c r="B83" s="32"/>
      <c r="C83" s="28" t="s">
        <v>23</v>
      </c>
      <c r="D83" s="31"/>
      <c r="E83" s="31"/>
      <c r="F83" s="25" t="str">
        <f>E15</f>
        <v>Město Český Brod</v>
      </c>
      <c r="G83" s="31"/>
      <c r="H83" s="31"/>
      <c r="I83" s="28" t="s">
        <v>30</v>
      </c>
      <c r="J83" s="29" t="str">
        <f>E21</f>
        <v>Ing. Jiří Sobol</v>
      </c>
      <c r="K83" s="31"/>
      <c r="L83" s="109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="2" customFormat="1" ht="15.15" customHeight="1">
      <c r="A84" s="31"/>
      <c r="B84" s="32"/>
      <c r="C84" s="28" t="s">
        <v>28</v>
      </c>
      <c r="D84" s="31"/>
      <c r="E84" s="31"/>
      <c r="F84" s="25" t="str">
        <f>IF(E18="","",E18)</f>
        <v xml:space="preserve"> </v>
      </c>
      <c r="G84" s="31"/>
      <c r="H84" s="31"/>
      <c r="I84" s="28" t="s">
        <v>34</v>
      </c>
      <c r="J84" s="29" t="str">
        <f>E24</f>
        <v xml:space="preserve"> </v>
      </c>
      <c r="K84" s="31"/>
      <c r="L84" s="109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="2" customFormat="1" ht="10.32" customHeight="1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109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="11" customFormat="1" ht="29.28" customHeight="1">
      <c r="A86" s="134"/>
      <c r="B86" s="135"/>
      <c r="C86" s="136" t="s">
        <v>107</v>
      </c>
      <c r="D86" s="137" t="s">
        <v>56</v>
      </c>
      <c r="E86" s="137" t="s">
        <v>52</v>
      </c>
      <c r="F86" s="137" t="s">
        <v>53</v>
      </c>
      <c r="G86" s="137" t="s">
        <v>108</v>
      </c>
      <c r="H86" s="137" t="s">
        <v>109</v>
      </c>
      <c r="I86" s="137" t="s">
        <v>110</v>
      </c>
      <c r="J86" s="137" t="s">
        <v>96</v>
      </c>
      <c r="K86" s="138" t="s">
        <v>111</v>
      </c>
      <c r="L86" s="139"/>
      <c r="M86" s="72" t="s">
        <v>3</v>
      </c>
      <c r="N86" s="73" t="s">
        <v>41</v>
      </c>
      <c r="O86" s="73" t="s">
        <v>112</v>
      </c>
      <c r="P86" s="73" t="s">
        <v>113</v>
      </c>
      <c r="Q86" s="73" t="s">
        <v>114</v>
      </c>
      <c r="R86" s="73" t="s">
        <v>115</v>
      </c>
      <c r="S86" s="73" t="s">
        <v>116</v>
      </c>
      <c r="T86" s="74" t="s">
        <v>117</v>
      </c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</row>
    <row r="87" s="2" customFormat="1" ht="22.8" customHeight="1">
      <c r="A87" s="31"/>
      <c r="B87" s="32"/>
      <c r="C87" s="79" t="s">
        <v>118</v>
      </c>
      <c r="D87" s="31"/>
      <c r="E87" s="31"/>
      <c r="F87" s="31"/>
      <c r="G87" s="31"/>
      <c r="H87" s="31"/>
      <c r="I87" s="31"/>
      <c r="J87" s="140">
        <f>BK87</f>
        <v>598640.02000000002</v>
      </c>
      <c r="K87" s="31"/>
      <c r="L87" s="32"/>
      <c r="M87" s="75"/>
      <c r="N87" s="60"/>
      <c r="O87" s="76"/>
      <c r="P87" s="141">
        <f>P88</f>
        <v>380.24736699999994</v>
      </c>
      <c r="Q87" s="76"/>
      <c r="R87" s="141">
        <f>R88</f>
        <v>65.360765000000015</v>
      </c>
      <c r="S87" s="76"/>
      <c r="T87" s="142">
        <f>T88</f>
        <v>150.2525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8" t="s">
        <v>70</v>
      </c>
      <c r="AU87" s="18" t="s">
        <v>97</v>
      </c>
      <c r="BK87" s="143">
        <f>BK88</f>
        <v>598640.02000000002</v>
      </c>
    </row>
    <row r="88" s="12" customFormat="1" ht="25.92" customHeight="1">
      <c r="A88" s="12"/>
      <c r="B88" s="144"/>
      <c r="C88" s="12"/>
      <c r="D88" s="145" t="s">
        <v>70</v>
      </c>
      <c r="E88" s="146" t="s">
        <v>119</v>
      </c>
      <c r="F88" s="146" t="s">
        <v>120</v>
      </c>
      <c r="G88" s="12"/>
      <c r="H88" s="12"/>
      <c r="I88" s="12"/>
      <c r="J88" s="147">
        <f>BK88</f>
        <v>598640.02000000002</v>
      </c>
      <c r="K88" s="12"/>
      <c r="L88" s="144"/>
      <c r="M88" s="148"/>
      <c r="N88" s="149"/>
      <c r="O88" s="149"/>
      <c r="P88" s="150">
        <f>P89+P123+P128+P171+P181+P217+P235</f>
        <v>380.24736699999994</v>
      </c>
      <c r="Q88" s="149"/>
      <c r="R88" s="150">
        <f>R89+R123+R128+R171+R181+R217+R235</f>
        <v>65.360765000000015</v>
      </c>
      <c r="S88" s="149"/>
      <c r="T88" s="151">
        <f>T89+T123+T128+T171+T181+T217+T235</f>
        <v>150.2525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45" t="s">
        <v>79</v>
      </c>
      <c r="AT88" s="152" t="s">
        <v>70</v>
      </c>
      <c r="AU88" s="152" t="s">
        <v>71</v>
      </c>
      <c r="AY88" s="145" t="s">
        <v>121</v>
      </c>
      <c r="BK88" s="153">
        <f>BK89+BK123+BK128+BK171+BK181+BK217+BK235</f>
        <v>598640.02000000002</v>
      </c>
    </row>
    <row r="89" s="12" customFormat="1" ht="22.8" customHeight="1">
      <c r="A89" s="12"/>
      <c r="B89" s="144"/>
      <c r="C89" s="12"/>
      <c r="D89" s="145" t="s">
        <v>70</v>
      </c>
      <c r="E89" s="154" t="s">
        <v>79</v>
      </c>
      <c r="F89" s="154" t="s">
        <v>122</v>
      </c>
      <c r="G89" s="12"/>
      <c r="H89" s="12"/>
      <c r="I89" s="12"/>
      <c r="J89" s="155">
        <f>BK89</f>
        <v>39134.599999999999</v>
      </c>
      <c r="K89" s="12"/>
      <c r="L89" s="144"/>
      <c r="M89" s="148"/>
      <c r="N89" s="149"/>
      <c r="O89" s="149"/>
      <c r="P89" s="150">
        <f>SUM(P90:P122)</f>
        <v>65.152500000000003</v>
      </c>
      <c r="Q89" s="149"/>
      <c r="R89" s="150">
        <f>SUM(R90:R122)</f>
        <v>0</v>
      </c>
      <c r="S89" s="149"/>
      <c r="T89" s="151">
        <f>SUM(T90:T122)</f>
        <v>150.2525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45" t="s">
        <v>79</v>
      </c>
      <c r="AT89" s="152" t="s">
        <v>70</v>
      </c>
      <c r="AU89" s="152" t="s">
        <v>79</v>
      </c>
      <c r="AY89" s="145" t="s">
        <v>121</v>
      </c>
      <c r="BK89" s="153">
        <f>SUM(BK90:BK122)</f>
        <v>39134.599999999999</v>
      </c>
    </row>
    <row r="90" s="2" customFormat="1" ht="21.75" customHeight="1">
      <c r="A90" s="31"/>
      <c r="B90" s="156"/>
      <c r="C90" s="157" t="s">
        <v>79</v>
      </c>
      <c r="D90" s="157" t="s">
        <v>123</v>
      </c>
      <c r="E90" s="158" t="s">
        <v>124</v>
      </c>
      <c r="F90" s="159" t="s">
        <v>125</v>
      </c>
      <c r="G90" s="160" t="s">
        <v>126</v>
      </c>
      <c r="H90" s="161">
        <v>207</v>
      </c>
      <c r="I90" s="162">
        <v>29.199999999999999</v>
      </c>
      <c r="J90" s="162">
        <f>ROUND(I90*H90,2)</f>
        <v>6044.3999999999996</v>
      </c>
      <c r="K90" s="159" t="s">
        <v>127</v>
      </c>
      <c r="L90" s="32"/>
      <c r="M90" s="163" t="s">
        <v>3</v>
      </c>
      <c r="N90" s="164" t="s">
        <v>42</v>
      </c>
      <c r="O90" s="165">
        <v>0.031</v>
      </c>
      <c r="P90" s="165">
        <f>O90*H90</f>
        <v>6.4169999999999998</v>
      </c>
      <c r="Q90" s="165">
        <v>0</v>
      </c>
      <c r="R90" s="165">
        <f>Q90*H90</f>
        <v>0</v>
      </c>
      <c r="S90" s="165">
        <v>0.255</v>
      </c>
      <c r="T90" s="166">
        <f>S90*H90</f>
        <v>52.785000000000004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67" t="s">
        <v>128</v>
      </c>
      <c r="AT90" s="167" t="s">
        <v>123</v>
      </c>
      <c r="AU90" s="167" t="s">
        <v>81</v>
      </c>
      <c r="AY90" s="18" t="s">
        <v>121</v>
      </c>
      <c r="BE90" s="168">
        <f>IF(N90="základní",J90,0)</f>
        <v>6044.3999999999996</v>
      </c>
      <c r="BF90" s="168">
        <f>IF(N90="snížená",J90,0)</f>
        <v>0</v>
      </c>
      <c r="BG90" s="168">
        <f>IF(N90="zákl. přenesená",J90,0)</f>
        <v>0</v>
      </c>
      <c r="BH90" s="168">
        <f>IF(N90="sníž. přenesená",J90,0)</f>
        <v>0</v>
      </c>
      <c r="BI90" s="168">
        <f>IF(N90="nulová",J90,0)</f>
        <v>0</v>
      </c>
      <c r="BJ90" s="18" t="s">
        <v>79</v>
      </c>
      <c r="BK90" s="168">
        <f>ROUND(I90*H90,2)</f>
        <v>6044.3999999999996</v>
      </c>
      <c r="BL90" s="18" t="s">
        <v>128</v>
      </c>
      <c r="BM90" s="167" t="s">
        <v>129</v>
      </c>
    </row>
    <row r="91" s="2" customFormat="1">
      <c r="A91" s="31"/>
      <c r="B91" s="32"/>
      <c r="C91" s="31"/>
      <c r="D91" s="169" t="s">
        <v>130</v>
      </c>
      <c r="E91" s="31"/>
      <c r="F91" s="170" t="s">
        <v>131</v>
      </c>
      <c r="G91" s="31"/>
      <c r="H91" s="31"/>
      <c r="I91" s="31"/>
      <c r="J91" s="31"/>
      <c r="K91" s="31"/>
      <c r="L91" s="32"/>
      <c r="M91" s="171"/>
      <c r="N91" s="172"/>
      <c r="O91" s="64"/>
      <c r="P91" s="64"/>
      <c r="Q91" s="64"/>
      <c r="R91" s="64"/>
      <c r="S91" s="64"/>
      <c r="T91" s="65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8" t="s">
        <v>130</v>
      </c>
      <c r="AU91" s="18" t="s">
        <v>81</v>
      </c>
    </row>
    <row r="92" s="2" customFormat="1">
      <c r="A92" s="31"/>
      <c r="B92" s="32"/>
      <c r="C92" s="31"/>
      <c r="D92" s="173" t="s">
        <v>132</v>
      </c>
      <c r="E92" s="31"/>
      <c r="F92" s="174" t="s">
        <v>133</v>
      </c>
      <c r="G92" s="31"/>
      <c r="H92" s="31"/>
      <c r="I92" s="31"/>
      <c r="J92" s="31"/>
      <c r="K92" s="31"/>
      <c r="L92" s="32"/>
      <c r="M92" s="171"/>
      <c r="N92" s="172"/>
      <c r="O92" s="64"/>
      <c r="P92" s="64"/>
      <c r="Q92" s="64"/>
      <c r="R92" s="64"/>
      <c r="S92" s="64"/>
      <c r="T92" s="65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8" t="s">
        <v>132</v>
      </c>
      <c r="AU92" s="18" t="s">
        <v>81</v>
      </c>
    </row>
    <row r="93" s="13" customFormat="1">
      <c r="A93" s="13"/>
      <c r="B93" s="175"/>
      <c r="C93" s="13"/>
      <c r="D93" s="169" t="s">
        <v>134</v>
      </c>
      <c r="E93" s="176" t="s">
        <v>3</v>
      </c>
      <c r="F93" s="177" t="s">
        <v>135</v>
      </c>
      <c r="G93" s="13"/>
      <c r="H93" s="178">
        <v>165</v>
      </c>
      <c r="I93" s="13"/>
      <c r="J93" s="13"/>
      <c r="K93" s="13"/>
      <c r="L93" s="175"/>
      <c r="M93" s="179"/>
      <c r="N93" s="180"/>
      <c r="O93" s="180"/>
      <c r="P93" s="180"/>
      <c r="Q93" s="180"/>
      <c r="R93" s="180"/>
      <c r="S93" s="180"/>
      <c r="T93" s="18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76" t="s">
        <v>134</v>
      </c>
      <c r="AU93" s="176" t="s">
        <v>81</v>
      </c>
      <c r="AV93" s="13" t="s">
        <v>81</v>
      </c>
      <c r="AW93" s="13" t="s">
        <v>33</v>
      </c>
      <c r="AX93" s="13" t="s">
        <v>71</v>
      </c>
      <c r="AY93" s="176" t="s">
        <v>121</v>
      </c>
    </row>
    <row r="94" s="13" customFormat="1">
      <c r="A94" s="13"/>
      <c r="B94" s="175"/>
      <c r="C94" s="13"/>
      <c r="D94" s="169" t="s">
        <v>134</v>
      </c>
      <c r="E94" s="176" t="s">
        <v>3</v>
      </c>
      <c r="F94" s="177" t="s">
        <v>136</v>
      </c>
      <c r="G94" s="13"/>
      <c r="H94" s="178">
        <v>9</v>
      </c>
      <c r="I94" s="13"/>
      <c r="J94" s="13"/>
      <c r="K94" s="13"/>
      <c r="L94" s="175"/>
      <c r="M94" s="179"/>
      <c r="N94" s="180"/>
      <c r="O94" s="180"/>
      <c r="P94" s="180"/>
      <c r="Q94" s="180"/>
      <c r="R94" s="180"/>
      <c r="S94" s="180"/>
      <c r="T94" s="18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76" t="s">
        <v>134</v>
      </c>
      <c r="AU94" s="176" t="s">
        <v>81</v>
      </c>
      <c r="AV94" s="13" t="s">
        <v>81</v>
      </c>
      <c r="AW94" s="13" t="s">
        <v>33</v>
      </c>
      <c r="AX94" s="13" t="s">
        <v>71</v>
      </c>
      <c r="AY94" s="176" t="s">
        <v>121</v>
      </c>
    </row>
    <row r="95" s="13" customFormat="1">
      <c r="A95" s="13"/>
      <c r="B95" s="175"/>
      <c r="C95" s="13"/>
      <c r="D95" s="169" t="s">
        <v>134</v>
      </c>
      <c r="E95" s="176" t="s">
        <v>3</v>
      </c>
      <c r="F95" s="177" t="s">
        <v>137</v>
      </c>
      <c r="G95" s="13"/>
      <c r="H95" s="178">
        <v>33</v>
      </c>
      <c r="I95" s="13"/>
      <c r="J95" s="13"/>
      <c r="K95" s="13"/>
      <c r="L95" s="175"/>
      <c r="M95" s="179"/>
      <c r="N95" s="180"/>
      <c r="O95" s="180"/>
      <c r="P95" s="180"/>
      <c r="Q95" s="180"/>
      <c r="R95" s="180"/>
      <c r="S95" s="180"/>
      <c r="T95" s="18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76" t="s">
        <v>134</v>
      </c>
      <c r="AU95" s="176" t="s">
        <v>81</v>
      </c>
      <c r="AV95" s="13" t="s">
        <v>81</v>
      </c>
      <c r="AW95" s="13" t="s">
        <v>33</v>
      </c>
      <c r="AX95" s="13" t="s">
        <v>71</v>
      </c>
      <c r="AY95" s="176" t="s">
        <v>121</v>
      </c>
    </row>
    <row r="96" s="14" customFormat="1">
      <c r="A96" s="14"/>
      <c r="B96" s="182"/>
      <c r="C96" s="14"/>
      <c r="D96" s="169" t="s">
        <v>134</v>
      </c>
      <c r="E96" s="183" t="s">
        <v>3</v>
      </c>
      <c r="F96" s="184" t="s">
        <v>138</v>
      </c>
      <c r="G96" s="14"/>
      <c r="H96" s="185">
        <v>207</v>
      </c>
      <c r="I96" s="14"/>
      <c r="J96" s="14"/>
      <c r="K96" s="14"/>
      <c r="L96" s="182"/>
      <c r="M96" s="186"/>
      <c r="N96" s="187"/>
      <c r="O96" s="187"/>
      <c r="P96" s="187"/>
      <c r="Q96" s="187"/>
      <c r="R96" s="187"/>
      <c r="S96" s="187"/>
      <c r="T96" s="18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183" t="s">
        <v>134</v>
      </c>
      <c r="AU96" s="183" t="s">
        <v>81</v>
      </c>
      <c r="AV96" s="14" t="s">
        <v>128</v>
      </c>
      <c r="AW96" s="14" t="s">
        <v>33</v>
      </c>
      <c r="AX96" s="14" t="s">
        <v>79</v>
      </c>
      <c r="AY96" s="183" t="s">
        <v>121</v>
      </c>
    </row>
    <row r="97" s="2" customFormat="1" ht="16.5" customHeight="1">
      <c r="A97" s="31"/>
      <c r="B97" s="156"/>
      <c r="C97" s="157" t="s">
        <v>81</v>
      </c>
      <c r="D97" s="157" t="s">
        <v>123</v>
      </c>
      <c r="E97" s="158" t="s">
        <v>139</v>
      </c>
      <c r="F97" s="159" t="s">
        <v>140</v>
      </c>
      <c r="G97" s="160" t="s">
        <v>126</v>
      </c>
      <c r="H97" s="161">
        <v>174</v>
      </c>
      <c r="I97" s="162">
        <v>100</v>
      </c>
      <c r="J97" s="162">
        <f>ROUND(I97*H97,2)</f>
        <v>17400</v>
      </c>
      <c r="K97" s="159" t="s">
        <v>127</v>
      </c>
      <c r="L97" s="32"/>
      <c r="M97" s="163" t="s">
        <v>3</v>
      </c>
      <c r="N97" s="164" t="s">
        <v>42</v>
      </c>
      <c r="O97" s="165">
        <v>0.185</v>
      </c>
      <c r="P97" s="165">
        <f>O97*H97</f>
        <v>32.189999999999998</v>
      </c>
      <c r="Q97" s="165">
        <v>0</v>
      </c>
      <c r="R97" s="165">
        <f>Q97*H97</f>
        <v>0</v>
      </c>
      <c r="S97" s="165">
        <v>0.44</v>
      </c>
      <c r="T97" s="166">
        <f>S97*H97</f>
        <v>76.560000000000002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67" t="s">
        <v>128</v>
      </c>
      <c r="AT97" s="167" t="s">
        <v>123</v>
      </c>
      <c r="AU97" s="167" t="s">
        <v>81</v>
      </c>
      <c r="AY97" s="18" t="s">
        <v>121</v>
      </c>
      <c r="BE97" s="168">
        <f>IF(N97="základní",J97,0)</f>
        <v>17400</v>
      </c>
      <c r="BF97" s="168">
        <f>IF(N97="snížená",J97,0)</f>
        <v>0</v>
      </c>
      <c r="BG97" s="168">
        <f>IF(N97="zákl. přenesená",J97,0)</f>
        <v>0</v>
      </c>
      <c r="BH97" s="168">
        <f>IF(N97="sníž. přenesená",J97,0)</f>
        <v>0</v>
      </c>
      <c r="BI97" s="168">
        <f>IF(N97="nulová",J97,0)</f>
        <v>0</v>
      </c>
      <c r="BJ97" s="18" t="s">
        <v>79</v>
      </c>
      <c r="BK97" s="168">
        <f>ROUND(I97*H97,2)</f>
        <v>17400</v>
      </c>
      <c r="BL97" s="18" t="s">
        <v>128</v>
      </c>
      <c r="BM97" s="167" t="s">
        <v>141</v>
      </c>
    </row>
    <row r="98" s="2" customFormat="1">
      <c r="A98" s="31"/>
      <c r="B98" s="32"/>
      <c r="C98" s="31"/>
      <c r="D98" s="169" t="s">
        <v>130</v>
      </c>
      <c r="E98" s="31"/>
      <c r="F98" s="170" t="s">
        <v>142</v>
      </c>
      <c r="G98" s="31"/>
      <c r="H98" s="31"/>
      <c r="I98" s="31"/>
      <c r="J98" s="31"/>
      <c r="K98" s="31"/>
      <c r="L98" s="32"/>
      <c r="M98" s="171"/>
      <c r="N98" s="172"/>
      <c r="O98" s="64"/>
      <c r="P98" s="64"/>
      <c r="Q98" s="64"/>
      <c r="R98" s="64"/>
      <c r="S98" s="64"/>
      <c r="T98" s="65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T98" s="18" t="s">
        <v>130</v>
      </c>
      <c r="AU98" s="18" t="s">
        <v>81</v>
      </c>
    </row>
    <row r="99" s="2" customFormat="1">
      <c r="A99" s="31"/>
      <c r="B99" s="32"/>
      <c r="C99" s="31"/>
      <c r="D99" s="173" t="s">
        <v>132</v>
      </c>
      <c r="E99" s="31"/>
      <c r="F99" s="174" t="s">
        <v>143</v>
      </c>
      <c r="G99" s="31"/>
      <c r="H99" s="31"/>
      <c r="I99" s="31"/>
      <c r="J99" s="31"/>
      <c r="K99" s="31"/>
      <c r="L99" s="32"/>
      <c r="M99" s="171"/>
      <c r="N99" s="172"/>
      <c r="O99" s="64"/>
      <c r="P99" s="64"/>
      <c r="Q99" s="64"/>
      <c r="R99" s="64"/>
      <c r="S99" s="64"/>
      <c r="T99" s="65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8" t="s">
        <v>132</v>
      </c>
      <c r="AU99" s="18" t="s">
        <v>81</v>
      </c>
    </row>
    <row r="100" s="13" customFormat="1">
      <c r="A100" s="13"/>
      <c r="B100" s="175"/>
      <c r="C100" s="13"/>
      <c r="D100" s="169" t="s">
        <v>134</v>
      </c>
      <c r="E100" s="176" t="s">
        <v>3</v>
      </c>
      <c r="F100" s="177" t="s">
        <v>135</v>
      </c>
      <c r="G100" s="13"/>
      <c r="H100" s="178">
        <v>165</v>
      </c>
      <c r="I100" s="13"/>
      <c r="J100" s="13"/>
      <c r="K100" s="13"/>
      <c r="L100" s="175"/>
      <c r="M100" s="179"/>
      <c r="N100" s="180"/>
      <c r="O100" s="180"/>
      <c r="P100" s="180"/>
      <c r="Q100" s="180"/>
      <c r="R100" s="180"/>
      <c r="S100" s="180"/>
      <c r="T100" s="18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76" t="s">
        <v>134</v>
      </c>
      <c r="AU100" s="176" t="s">
        <v>81</v>
      </c>
      <c r="AV100" s="13" t="s">
        <v>81</v>
      </c>
      <c r="AW100" s="13" t="s">
        <v>33</v>
      </c>
      <c r="AX100" s="13" t="s">
        <v>71</v>
      </c>
      <c r="AY100" s="176" t="s">
        <v>121</v>
      </c>
    </row>
    <row r="101" s="13" customFormat="1">
      <c r="A101" s="13"/>
      <c r="B101" s="175"/>
      <c r="C101" s="13"/>
      <c r="D101" s="169" t="s">
        <v>134</v>
      </c>
      <c r="E101" s="176" t="s">
        <v>3</v>
      </c>
      <c r="F101" s="177" t="s">
        <v>136</v>
      </c>
      <c r="G101" s="13"/>
      <c r="H101" s="178">
        <v>9</v>
      </c>
      <c r="I101" s="13"/>
      <c r="J101" s="13"/>
      <c r="K101" s="13"/>
      <c r="L101" s="175"/>
      <c r="M101" s="179"/>
      <c r="N101" s="180"/>
      <c r="O101" s="180"/>
      <c r="P101" s="180"/>
      <c r="Q101" s="180"/>
      <c r="R101" s="180"/>
      <c r="S101" s="180"/>
      <c r="T101" s="18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76" t="s">
        <v>134</v>
      </c>
      <c r="AU101" s="176" t="s">
        <v>81</v>
      </c>
      <c r="AV101" s="13" t="s">
        <v>81</v>
      </c>
      <c r="AW101" s="13" t="s">
        <v>33</v>
      </c>
      <c r="AX101" s="13" t="s">
        <v>71</v>
      </c>
      <c r="AY101" s="176" t="s">
        <v>121</v>
      </c>
    </row>
    <row r="102" s="14" customFormat="1">
      <c r="A102" s="14"/>
      <c r="B102" s="182"/>
      <c r="C102" s="14"/>
      <c r="D102" s="169" t="s">
        <v>134</v>
      </c>
      <c r="E102" s="183" t="s">
        <v>3</v>
      </c>
      <c r="F102" s="184" t="s">
        <v>138</v>
      </c>
      <c r="G102" s="14"/>
      <c r="H102" s="185">
        <v>174</v>
      </c>
      <c r="I102" s="14"/>
      <c r="J102" s="14"/>
      <c r="K102" s="14"/>
      <c r="L102" s="182"/>
      <c r="M102" s="186"/>
      <c r="N102" s="187"/>
      <c r="O102" s="187"/>
      <c r="P102" s="187"/>
      <c r="Q102" s="187"/>
      <c r="R102" s="187"/>
      <c r="S102" s="187"/>
      <c r="T102" s="18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183" t="s">
        <v>134</v>
      </c>
      <c r="AU102" s="183" t="s">
        <v>81</v>
      </c>
      <c r="AV102" s="14" t="s">
        <v>128</v>
      </c>
      <c r="AW102" s="14" t="s">
        <v>33</v>
      </c>
      <c r="AX102" s="14" t="s">
        <v>79</v>
      </c>
      <c r="AY102" s="183" t="s">
        <v>121</v>
      </c>
    </row>
    <row r="103" s="2" customFormat="1" ht="16.5" customHeight="1">
      <c r="A103" s="31"/>
      <c r="B103" s="156"/>
      <c r="C103" s="157" t="s">
        <v>144</v>
      </c>
      <c r="D103" s="157" t="s">
        <v>123</v>
      </c>
      <c r="E103" s="158" t="s">
        <v>145</v>
      </c>
      <c r="F103" s="159" t="s">
        <v>146</v>
      </c>
      <c r="G103" s="160" t="s">
        <v>126</v>
      </c>
      <c r="H103" s="161">
        <v>2.5</v>
      </c>
      <c r="I103" s="162">
        <v>221</v>
      </c>
      <c r="J103" s="162">
        <f>ROUND(I103*H103,2)</f>
        <v>552.5</v>
      </c>
      <c r="K103" s="159" t="s">
        <v>127</v>
      </c>
      <c r="L103" s="32"/>
      <c r="M103" s="163" t="s">
        <v>3</v>
      </c>
      <c r="N103" s="164" t="s">
        <v>42</v>
      </c>
      <c r="O103" s="165">
        <v>0.317</v>
      </c>
      <c r="P103" s="165">
        <f>O103*H103</f>
        <v>0.79249999999999998</v>
      </c>
      <c r="Q103" s="165">
        <v>0</v>
      </c>
      <c r="R103" s="165">
        <f>Q103*H103</f>
        <v>0</v>
      </c>
      <c r="S103" s="165">
        <v>0.24299999999999999</v>
      </c>
      <c r="T103" s="166">
        <f>S103*H103</f>
        <v>0.60749999999999993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67" t="s">
        <v>128</v>
      </c>
      <c r="AT103" s="167" t="s">
        <v>123</v>
      </c>
      <c r="AU103" s="167" t="s">
        <v>81</v>
      </c>
      <c r="AY103" s="18" t="s">
        <v>121</v>
      </c>
      <c r="BE103" s="168">
        <f>IF(N103="základní",J103,0)</f>
        <v>552.5</v>
      </c>
      <c r="BF103" s="168">
        <f>IF(N103="snížená",J103,0)</f>
        <v>0</v>
      </c>
      <c r="BG103" s="168">
        <f>IF(N103="zákl. přenesená",J103,0)</f>
        <v>0</v>
      </c>
      <c r="BH103" s="168">
        <f>IF(N103="sníž. přenesená",J103,0)</f>
        <v>0</v>
      </c>
      <c r="BI103" s="168">
        <f>IF(N103="nulová",J103,0)</f>
        <v>0</v>
      </c>
      <c r="BJ103" s="18" t="s">
        <v>79</v>
      </c>
      <c r="BK103" s="168">
        <f>ROUND(I103*H103,2)</f>
        <v>552.5</v>
      </c>
      <c r="BL103" s="18" t="s">
        <v>128</v>
      </c>
      <c r="BM103" s="167" t="s">
        <v>147</v>
      </c>
    </row>
    <row r="104" s="2" customFormat="1">
      <c r="A104" s="31"/>
      <c r="B104" s="32"/>
      <c r="C104" s="31"/>
      <c r="D104" s="169" t="s">
        <v>130</v>
      </c>
      <c r="E104" s="31"/>
      <c r="F104" s="170" t="s">
        <v>148</v>
      </c>
      <c r="G104" s="31"/>
      <c r="H104" s="31"/>
      <c r="I104" s="31"/>
      <c r="J104" s="31"/>
      <c r="K104" s="31"/>
      <c r="L104" s="32"/>
      <c r="M104" s="171"/>
      <c r="N104" s="172"/>
      <c r="O104" s="64"/>
      <c r="P104" s="64"/>
      <c r="Q104" s="64"/>
      <c r="R104" s="64"/>
      <c r="S104" s="64"/>
      <c r="T104" s="65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T104" s="18" t="s">
        <v>130</v>
      </c>
      <c r="AU104" s="18" t="s">
        <v>81</v>
      </c>
    </row>
    <row r="105" s="2" customFormat="1">
      <c r="A105" s="31"/>
      <c r="B105" s="32"/>
      <c r="C105" s="31"/>
      <c r="D105" s="173" t="s">
        <v>132</v>
      </c>
      <c r="E105" s="31"/>
      <c r="F105" s="174" t="s">
        <v>149</v>
      </c>
      <c r="G105" s="31"/>
      <c r="H105" s="31"/>
      <c r="I105" s="31"/>
      <c r="J105" s="31"/>
      <c r="K105" s="31"/>
      <c r="L105" s="32"/>
      <c r="M105" s="171"/>
      <c r="N105" s="172"/>
      <c r="O105" s="64"/>
      <c r="P105" s="64"/>
      <c r="Q105" s="64"/>
      <c r="R105" s="64"/>
      <c r="S105" s="64"/>
      <c r="T105" s="65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8" t="s">
        <v>132</v>
      </c>
      <c r="AU105" s="18" t="s">
        <v>81</v>
      </c>
    </row>
    <row r="106" s="13" customFormat="1">
      <c r="A106" s="13"/>
      <c r="B106" s="175"/>
      <c r="C106" s="13"/>
      <c r="D106" s="169" t="s">
        <v>134</v>
      </c>
      <c r="E106" s="176" t="s">
        <v>3</v>
      </c>
      <c r="F106" s="177" t="s">
        <v>150</v>
      </c>
      <c r="G106" s="13"/>
      <c r="H106" s="178">
        <v>2.5</v>
      </c>
      <c r="I106" s="13"/>
      <c r="J106" s="13"/>
      <c r="K106" s="13"/>
      <c r="L106" s="175"/>
      <c r="M106" s="179"/>
      <c r="N106" s="180"/>
      <c r="O106" s="180"/>
      <c r="P106" s="180"/>
      <c r="Q106" s="180"/>
      <c r="R106" s="180"/>
      <c r="S106" s="180"/>
      <c r="T106" s="18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76" t="s">
        <v>134</v>
      </c>
      <c r="AU106" s="176" t="s">
        <v>81</v>
      </c>
      <c r="AV106" s="13" t="s">
        <v>81</v>
      </c>
      <c r="AW106" s="13" t="s">
        <v>33</v>
      </c>
      <c r="AX106" s="13" t="s">
        <v>79</v>
      </c>
      <c r="AY106" s="176" t="s">
        <v>121</v>
      </c>
    </row>
    <row r="107" s="2" customFormat="1" ht="16.5" customHeight="1">
      <c r="A107" s="31"/>
      <c r="B107" s="156"/>
      <c r="C107" s="157" t="s">
        <v>128</v>
      </c>
      <c r="D107" s="157" t="s">
        <v>123</v>
      </c>
      <c r="E107" s="158" t="s">
        <v>151</v>
      </c>
      <c r="F107" s="159" t="s">
        <v>152</v>
      </c>
      <c r="G107" s="160" t="s">
        <v>153</v>
      </c>
      <c r="H107" s="161">
        <v>66</v>
      </c>
      <c r="I107" s="162">
        <v>133</v>
      </c>
      <c r="J107" s="162">
        <f>ROUND(I107*H107,2)</f>
        <v>8778</v>
      </c>
      <c r="K107" s="159" t="s">
        <v>127</v>
      </c>
      <c r="L107" s="32"/>
      <c r="M107" s="163" t="s">
        <v>3</v>
      </c>
      <c r="N107" s="164" t="s">
        <v>42</v>
      </c>
      <c r="O107" s="165">
        <v>0.27200000000000002</v>
      </c>
      <c r="P107" s="165">
        <f>O107*H107</f>
        <v>17.952000000000002</v>
      </c>
      <c r="Q107" s="165">
        <v>0</v>
      </c>
      <c r="R107" s="165">
        <f>Q107*H107</f>
        <v>0</v>
      </c>
      <c r="S107" s="165">
        <v>0.28999999999999998</v>
      </c>
      <c r="T107" s="166">
        <f>S107*H107</f>
        <v>19.139999999999997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67" t="s">
        <v>128</v>
      </c>
      <c r="AT107" s="167" t="s">
        <v>123</v>
      </c>
      <c r="AU107" s="167" t="s">
        <v>81</v>
      </c>
      <c r="AY107" s="18" t="s">
        <v>121</v>
      </c>
      <c r="BE107" s="168">
        <f>IF(N107="základní",J107,0)</f>
        <v>8778</v>
      </c>
      <c r="BF107" s="168">
        <f>IF(N107="snížená",J107,0)</f>
        <v>0</v>
      </c>
      <c r="BG107" s="168">
        <f>IF(N107="zákl. přenesená",J107,0)</f>
        <v>0</v>
      </c>
      <c r="BH107" s="168">
        <f>IF(N107="sníž. přenesená",J107,0)</f>
        <v>0</v>
      </c>
      <c r="BI107" s="168">
        <f>IF(N107="nulová",J107,0)</f>
        <v>0</v>
      </c>
      <c r="BJ107" s="18" t="s">
        <v>79</v>
      </c>
      <c r="BK107" s="168">
        <f>ROUND(I107*H107,2)</f>
        <v>8778</v>
      </c>
      <c r="BL107" s="18" t="s">
        <v>128</v>
      </c>
      <c r="BM107" s="167" t="s">
        <v>154</v>
      </c>
    </row>
    <row r="108" s="2" customFormat="1">
      <c r="A108" s="31"/>
      <c r="B108" s="32"/>
      <c r="C108" s="31"/>
      <c r="D108" s="169" t="s">
        <v>130</v>
      </c>
      <c r="E108" s="31"/>
      <c r="F108" s="170" t="s">
        <v>155</v>
      </c>
      <c r="G108" s="31"/>
      <c r="H108" s="31"/>
      <c r="I108" s="31"/>
      <c r="J108" s="31"/>
      <c r="K108" s="31"/>
      <c r="L108" s="32"/>
      <c r="M108" s="171"/>
      <c r="N108" s="172"/>
      <c r="O108" s="64"/>
      <c r="P108" s="64"/>
      <c r="Q108" s="64"/>
      <c r="R108" s="64"/>
      <c r="S108" s="64"/>
      <c r="T108" s="65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T108" s="18" t="s">
        <v>130</v>
      </c>
      <c r="AU108" s="18" t="s">
        <v>81</v>
      </c>
    </row>
    <row r="109" s="2" customFormat="1">
      <c r="A109" s="31"/>
      <c r="B109" s="32"/>
      <c r="C109" s="31"/>
      <c r="D109" s="173" t="s">
        <v>132</v>
      </c>
      <c r="E109" s="31"/>
      <c r="F109" s="174" t="s">
        <v>156</v>
      </c>
      <c r="G109" s="31"/>
      <c r="H109" s="31"/>
      <c r="I109" s="31"/>
      <c r="J109" s="31"/>
      <c r="K109" s="31"/>
      <c r="L109" s="32"/>
      <c r="M109" s="171"/>
      <c r="N109" s="172"/>
      <c r="O109" s="64"/>
      <c r="P109" s="64"/>
      <c r="Q109" s="64"/>
      <c r="R109" s="64"/>
      <c r="S109" s="64"/>
      <c r="T109" s="65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8" t="s">
        <v>132</v>
      </c>
      <c r="AU109" s="18" t="s">
        <v>81</v>
      </c>
    </row>
    <row r="110" s="13" customFormat="1">
      <c r="A110" s="13"/>
      <c r="B110" s="175"/>
      <c r="C110" s="13"/>
      <c r="D110" s="169" t="s">
        <v>134</v>
      </c>
      <c r="E110" s="176" t="s">
        <v>3</v>
      </c>
      <c r="F110" s="177" t="s">
        <v>157</v>
      </c>
      <c r="G110" s="13"/>
      <c r="H110" s="178">
        <v>54</v>
      </c>
      <c r="I110" s="13"/>
      <c r="J110" s="13"/>
      <c r="K110" s="13"/>
      <c r="L110" s="175"/>
      <c r="M110" s="179"/>
      <c r="N110" s="180"/>
      <c r="O110" s="180"/>
      <c r="P110" s="180"/>
      <c r="Q110" s="180"/>
      <c r="R110" s="180"/>
      <c r="S110" s="180"/>
      <c r="T110" s="18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76" t="s">
        <v>134</v>
      </c>
      <c r="AU110" s="176" t="s">
        <v>81</v>
      </c>
      <c r="AV110" s="13" t="s">
        <v>81</v>
      </c>
      <c r="AW110" s="13" t="s">
        <v>33</v>
      </c>
      <c r="AX110" s="13" t="s">
        <v>71</v>
      </c>
      <c r="AY110" s="176" t="s">
        <v>121</v>
      </c>
    </row>
    <row r="111" s="13" customFormat="1">
      <c r="A111" s="13"/>
      <c r="B111" s="175"/>
      <c r="C111" s="13"/>
      <c r="D111" s="169" t="s">
        <v>134</v>
      </c>
      <c r="E111" s="176" t="s">
        <v>3</v>
      </c>
      <c r="F111" s="177" t="s">
        <v>158</v>
      </c>
      <c r="G111" s="13"/>
      <c r="H111" s="178">
        <v>12</v>
      </c>
      <c r="I111" s="13"/>
      <c r="J111" s="13"/>
      <c r="K111" s="13"/>
      <c r="L111" s="175"/>
      <c r="M111" s="179"/>
      <c r="N111" s="180"/>
      <c r="O111" s="180"/>
      <c r="P111" s="180"/>
      <c r="Q111" s="180"/>
      <c r="R111" s="180"/>
      <c r="S111" s="180"/>
      <c r="T111" s="18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76" t="s">
        <v>134</v>
      </c>
      <c r="AU111" s="176" t="s">
        <v>81</v>
      </c>
      <c r="AV111" s="13" t="s">
        <v>81</v>
      </c>
      <c r="AW111" s="13" t="s">
        <v>33</v>
      </c>
      <c r="AX111" s="13" t="s">
        <v>71</v>
      </c>
      <c r="AY111" s="176" t="s">
        <v>121</v>
      </c>
    </row>
    <row r="112" s="14" customFormat="1">
      <c r="A112" s="14"/>
      <c r="B112" s="182"/>
      <c r="C112" s="14"/>
      <c r="D112" s="169" t="s">
        <v>134</v>
      </c>
      <c r="E112" s="183" t="s">
        <v>3</v>
      </c>
      <c r="F112" s="184" t="s">
        <v>138</v>
      </c>
      <c r="G112" s="14"/>
      <c r="H112" s="185">
        <v>66</v>
      </c>
      <c r="I112" s="14"/>
      <c r="J112" s="14"/>
      <c r="K112" s="14"/>
      <c r="L112" s="182"/>
      <c r="M112" s="186"/>
      <c r="N112" s="187"/>
      <c r="O112" s="187"/>
      <c r="P112" s="187"/>
      <c r="Q112" s="187"/>
      <c r="R112" s="187"/>
      <c r="S112" s="187"/>
      <c r="T112" s="18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83" t="s">
        <v>134</v>
      </c>
      <c r="AU112" s="183" t="s">
        <v>81</v>
      </c>
      <c r="AV112" s="14" t="s">
        <v>128</v>
      </c>
      <c r="AW112" s="14" t="s">
        <v>33</v>
      </c>
      <c r="AX112" s="14" t="s">
        <v>79</v>
      </c>
      <c r="AY112" s="183" t="s">
        <v>121</v>
      </c>
    </row>
    <row r="113" s="2" customFormat="1" ht="16.5" customHeight="1">
      <c r="A113" s="31"/>
      <c r="B113" s="156"/>
      <c r="C113" s="157" t="s">
        <v>159</v>
      </c>
      <c r="D113" s="157" t="s">
        <v>123</v>
      </c>
      <c r="E113" s="158" t="s">
        <v>160</v>
      </c>
      <c r="F113" s="159" t="s">
        <v>161</v>
      </c>
      <c r="G113" s="160" t="s">
        <v>153</v>
      </c>
      <c r="H113" s="161">
        <v>29</v>
      </c>
      <c r="I113" s="162">
        <v>46.5</v>
      </c>
      <c r="J113" s="162">
        <f>ROUND(I113*H113,2)</f>
        <v>1348.5</v>
      </c>
      <c r="K113" s="159" t="s">
        <v>127</v>
      </c>
      <c r="L113" s="32"/>
      <c r="M113" s="163" t="s">
        <v>3</v>
      </c>
      <c r="N113" s="164" t="s">
        <v>42</v>
      </c>
      <c r="O113" s="165">
        <v>0.095000000000000001</v>
      </c>
      <c r="P113" s="165">
        <f>O113*H113</f>
        <v>2.7549999999999999</v>
      </c>
      <c r="Q113" s="165">
        <v>0</v>
      </c>
      <c r="R113" s="165">
        <f>Q113*H113</f>
        <v>0</v>
      </c>
      <c r="S113" s="165">
        <v>0.040000000000000001</v>
      </c>
      <c r="T113" s="166">
        <f>S113*H113</f>
        <v>1.1599999999999999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67" t="s">
        <v>128</v>
      </c>
      <c r="AT113" s="167" t="s">
        <v>123</v>
      </c>
      <c r="AU113" s="167" t="s">
        <v>81</v>
      </c>
      <c r="AY113" s="18" t="s">
        <v>121</v>
      </c>
      <c r="BE113" s="168">
        <f>IF(N113="základní",J113,0)</f>
        <v>1348.5</v>
      </c>
      <c r="BF113" s="168">
        <f>IF(N113="snížená",J113,0)</f>
        <v>0</v>
      </c>
      <c r="BG113" s="168">
        <f>IF(N113="zákl. přenesená",J113,0)</f>
        <v>0</v>
      </c>
      <c r="BH113" s="168">
        <f>IF(N113="sníž. přenesená",J113,0)</f>
        <v>0</v>
      </c>
      <c r="BI113" s="168">
        <f>IF(N113="nulová",J113,0)</f>
        <v>0</v>
      </c>
      <c r="BJ113" s="18" t="s">
        <v>79</v>
      </c>
      <c r="BK113" s="168">
        <f>ROUND(I113*H113,2)</f>
        <v>1348.5</v>
      </c>
      <c r="BL113" s="18" t="s">
        <v>128</v>
      </c>
      <c r="BM113" s="167" t="s">
        <v>162</v>
      </c>
    </row>
    <row r="114" s="2" customFormat="1">
      <c r="A114" s="31"/>
      <c r="B114" s="32"/>
      <c r="C114" s="31"/>
      <c r="D114" s="169" t="s">
        <v>130</v>
      </c>
      <c r="E114" s="31"/>
      <c r="F114" s="170" t="s">
        <v>163</v>
      </c>
      <c r="G114" s="31"/>
      <c r="H114" s="31"/>
      <c r="I114" s="31"/>
      <c r="J114" s="31"/>
      <c r="K114" s="31"/>
      <c r="L114" s="32"/>
      <c r="M114" s="171"/>
      <c r="N114" s="172"/>
      <c r="O114" s="64"/>
      <c r="P114" s="64"/>
      <c r="Q114" s="64"/>
      <c r="R114" s="64"/>
      <c r="S114" s="64"/>
      <c r="T114" s="65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8" t="s">
        <v>130</v>
      </c>
      <c r="AU114" s="18" t="s">
        <v>81</v>
      </c>
    </row>
    <row r="115" s="2" customFormat="1">
      <c r="A115" s="31"/>
      <c r="B115" s="32"/>
      <c r="C115" s="31"/>
      <c r="D115" s="173" t="s">
        <v>132</v>
      </c>
      <c r="E115" s="31"/>
      <c r="F115" s="174" t="s">
        <v>164</v>
      </c>
      <c r="G115" s="31"/>
      <c r="H115" s="31"/>
      <c r="I115" s="31"/>
      <c r="J115" s="31"/>
      <c r="K115" s="31"/>
      <c r="L115" s="32"/>
      <c r="M115" s="171"/>
      <c r="N115" s="172"/>
      <c r="O115" s="64"/>
      <c r="P115" s="64"/>
      <c r="Q115" s="64"/>
      <c r="R115" s="64"/>
      <c r="S115" s="64"/>
      <c r="T115" s="65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T115" s="18" t="s">
        <v>132</v>
      </c>
      <c r="AU115" s="18" t="s">
        <v>81</v>
      </c>
    </row>
    <row r="116" s="13" customFormat="1">
      <c r="A116" s="13"/>
      <c r="B116" s="175"/>
      <c r="C116" s="13"/>
      <c r="D116" s="169" t="s">
        <v>134</v>
      </c>
      <c r="E116" s="176" t="s">
        <v>3</v>
      </c>
      <c r="F116" s="177" t="s">
        <v>165</v>
      </c>
      <c r="G116" s="13"/>
      <c r="H116" s="178">
        <v>29</v>
      </c>
      <c r="I116" s="13"/>
      <c r="J116" s="13"/>
      <c r="K116" s="13"/>
      <c r="L116" s="175"/>
      <c r="M116" s="179"/>
      <c r="N116" s="180"/>
      <c r="O116" s="180"/>
      <c r="P116" s="180"/>
      <c r="Q116" s="180"/>
      <c r="R116" s="180"/>
      <c r="S116" s="180"/>
      <c r="T116" s="18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76" t="s">
        <v>134</v>
      </c>
      <c r="AU116" s="176" t="s">
        <v>81</v>
      </c>
      <c r="AV116" s="13" t="s">
        <v>81</v>
      </c>
      <c r="AW116" s="13" t="s">
        <v>33</v>
      </c>
      <c r="AX116" s="13" t="s">
        <v>79</v>
      </c>
      <c r="AY116" s="176" t="s">
        <v>121</v>
      </c>
    </row>
    <row r="117" s="2" customFormat="1" ht="16.5" customHeight="1">
      <c r="A117" s="31"/>
      <c r="B117" s="156"/>
      <c r="C117" s="157" t="s">
        <v>166</v>
      </c>
      <c r="D117" s="157" t="s">
        <v>123</v>
      </c>
      <c r="E117" s="158" t="s">
        <v>167</v>
      </c>
      <c r="F117" s="159" t="s">
        <v>168</v>
      </c>
      <c r="G117" s="160" t="s">
        <v>126</v>
      </c>
      <c r="H117" s="161">
        <v>174</v>
      </c>
      <c r="I117" s="162">
        <v>28.800000000000001</v>
      </c>
      <c r="J117" s="162">
        <f>ROUND(I117*H117,2)</f>
        <v>5011.1999999999998</v>
      </c>
      <c r="K117" s="159" t="s">
        <v>127</v>
      </c>
      <c r="L117" s="32"/>
      <c r="M117" s="163" t="s">
        <v>3</v>
      </c>
      <c r="N117" s="164" t="s">
        <v>42</v>
      </c>
      <c r="O117" s="165">
        <v>0.029000000000000001</v>
      </c>
      <c r="P117" s="165">
        <f>O117*H117</f>
        <v>5.0460000000000003</v>
      </c>
      <c r="Q117" s="165">
        <v>0</v>
      </c>
      <c r="R117" s="165">
        <f>Q117*H117</f>
        <v>0</v>
      </c>
      <c r="S117" s="165">
        <v>0</v>
      </c>
      <c r="T117" s="166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67" t="s">
        <v>128</v>
      </c>
      <c r="AT117" s="167" t="s">
        <v>123</v>
      </c>
      <c r="AU117" s="167" t="s">
        <v>81</v>
      </c>
      <c r="AY117" s="18" t="s">
        <v>121</v>
      </c>
      <c r="BE117" s="168">
        <f>IF(N117="základní",J117,0)</f>
        <v>5011.1999999999998</v>
      </c>
      <c r="BF117" s="168">
        <f>IF(N117="snížená",J117,0)</f>
        <v>0</v>
      </c>
      <c r="BG117" s="168">
        <f>IF(N117="zákl. přenesená",J117,0)</f>
        <v>0</v>
      </c>
      <c r="BH117" s="168">
        <f>IF(N117="sníž. přenesená",J117,0)</f>
        <v>0</v>
      </c>
      <c r="BI117" s="168">
        <f>IF(N117="nulová",J117,0)</f>
        <v>0</v>
      </c>
      <c r="BJ117" s="18" t="s">
        <v>79</v>
      </c>
      <c r="BK117" s="168">
        <f>ROUND(I117*H117,2)</f>
        <v>5011.1999999999998</v>
      </c>
      <c r="BL117" s="18" t="s">
        <v>128</v>
      </c>
      <c r="BM117" s="167" t="s">
        <v>169</v>
      </c>
    </row>
    <row r="118" s="2" customFormat="1">
      <c r="A118" s="31"/>
      <c r="B118" s="32"/>
      <c r="C118" s="31"/>
      <c r="D118" s="169" t="s">
        <v>130</v>
      </c>
      <c r="E118" s="31"/>
      <c r="F118" s="170" t="s">
        <v>170</v>
      </c>
      <c r="G118" s="31"/>
      <c r="H118" s="31"/>
      <c r="I118" s="31"/>
      <c r="J118" s="31"/>
      <c r="K118" s="31"/>
      <c r="L118" s="32"/>
      <c r="M118" s="171"/>
      <c r="N118" s="172"/>
      <c r="O118" s="64"/>
      <c r="P118" s="64"/>
      <c r="Q118" s="64"/>
      <c r="R118" s="64"/>
      <c r="S118" s="64"/>
      <c r="T118" s="65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8" t="s">
        <v>130</v>
      </c>
      <c r="AU118" s="18" t="s">
        <v>81</v>
      </c>
    </row>
    <row r="119" s="2" customFormat="1">
      <c r="A119" s="31"/>
      <c r="B119" s="32"/>
      <c r="C119" s="31"/>
      <c r="D119" s="173" t="s">
        <v>132</v>
      </c>
      <c r="E119" s="31"/>
      <c r="F119" s="174" t="s">
        <v>171</v>
      </c>
      <c r="G119" s="31"/>
      <c r="H119" s="31"/>
      <c r="I119" s="31"/>
      <c r="J119" s="31"/>
      <c r="K119" s="31"/>
      <c r="L119" s="32"/>
      <c r="M119" s="171"/>
      <c r="N119" s="172"/>
      <c r="O119" s="64"/>
      <c r="P119" s="64"/>
      <c r="Q119" s="64"/>
      <c r="R119" s="64"/>
      <c r="S119" s="64"/>
      <c r="T119" s="65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8" t="s">
        <v>132</v>
      </c>
      <c r="AU119" s="18" t="s">
        <v>81</v>
      </c>
    </row>
    <row r="120" s="13" customFormat="1">
      <c r="A120" s="13"/>
      <c r="B120" s="175"/>
      <c r="C120" s="13"/>
      <c r="D120" s="169" t="s">
        <v>134</v>
      </c>
      <c r="E120" s="176" t="s">
        <v>3</v>
      </c>
      <c r="F120" s="177" t="s">
        <v>135</v>
      </c>
      <c r="G120" s="13"/>
      <c r="H120" s="178">
        <v>165</v>
      </c>
      <c r="I120" s="13"/>
      <c r="J120" s="13"/>
      <c r="K120" s="13"/>
      <c r="L120" s="175"/>
      <c r="M120" s="179"/>
      <c r="N120" s="180"/>
      <c r="O120" s="180"/>
      <c r="P120" s="180"/>
      <c r="Q120" s="180"/>
      <c r="R120" s="180"/>
      <c r="S120" s="180"/>
      <c r="T120" s="18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76" t="s">
        <v>134</v>
      </c>
      <c r="AU120" s="176" t="s">
        <v>81</v>
      </c>
      <c r="AV120" s="13" t="s">
        <v>81</v>
      </c>
      <c r="AW120" s="13" t="s">
        <v>33</v>
      </c>
      <c r="AX120" s="13" t="s">
        <v>71</v>
      </c>
      <c r="AY120" s="176" t="s">
        <v>121</v>
      </c>
    </row>
    <row r="121" s="13" customFormat="1">
      <c r="A121" s="13"/>
      <c r="B121" s="175"/>
      <c r="C121" s="13"/>
      <c r="D121" s="169" t="s">
        <v>134</v>
      </c>
      <c r="E121" s="176" t="s">
        <v>3</v>
      </c>
      <c r="F121" s="177" t="s">
        <v>136</v>
      </c>
      <c r="G121" s="13"/>
      <c r="H121" s="178">
        <v>9</v>
      </c>
      <c r="I121" s="13"/>
      <c r="J121" s="13"/>
      <c r="K121" s="13"/>
      <c r="L121" s="175"/>
      <c r="M121" s="179"/>
      <c r="N121" s="180"/>
      <c r="O121" s="180"/>
      <c r="P121" s="180"/>
      <c r="Q121" s="180"/>
      <c r="R121" s="180"/>
      <c r="S121" s="180"/>
      <c r="T121" s="18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76" t="s">
        <v>134</v>
      </c>
      <c r="AU121" s="176" t="s">
        <v>81</v>
      </c>
      <c r="AV121" s="13" t="s">
        <v>81</v>
      </c>
      <c r="AW121" s="13" t="s">
        <v>33</v>
      </c>
      <c r="AX121" s="13" t="s">
        <v>71</v>
      </c>
      <c r="AY121" s="176" t="s">
        <v>121</v>
      </c>
    </row>
    <row r="122" s="14" customFormat="1">
      <c r="A122" s="14"/>
      <c r="B122" s="182"/>
      <c r="C122" s="14"/>
      <c r="D122" s="169" t="s">
        <v>134</v>
      </c>
      <c r="E122" s="183" t="s">
        <v>3</v>
      </c>
      <c r="F122" s="184" t="s">
        <v>138</v>
      </c>
      <c r="G122" s="14"/>
      <c r="H122" s="185">
        <v>174</v>
      </c>
      <c r="I122" s="14"/>
      <c r="J122" s="14"/>
      <c r="K122" s="14"/>
      <c r="L122" s="182"/>
      <c r="M122" s="186"/>
      <c r="N122" s="187"/>
      <c r="O122" s="187"/>
      <c r="P122" s="187"/>
      <c r="Q122" s="187"/>
      <c r="R122" s="187"/>
      <c r="S122" s="187"/>
      <c r="T122" s="18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83" t="s">
        <v>134</v>
      </c>
      <c r="AU122" s="183" t="s">
        <v>81</v>
      </c>
      <c r="AV122" s="14" t="s">
        <v>128</v>
      </c>
      <c r="AW122" s="14" t="s">
        <v>33</v>
      </c>
      <c r="AX122" s="14" t="s">
        <v>79</v>
      </c>
      <c r="AY122" s="183" t="s">
        <v>121</v>
      </c>
    </row>
    <row r="123" s="12" customFormat="1" ht="22.8" customHeight="1">
      <c r="A123" s="12"/>
      <c r="B123" s="144"/>
      <c r="C123" s="12"/>
      <c r="D123" s="145" t="s">
        <v>70</v>
      </c>
      <c r="E123" s="154" t="s">
        <v>128</v>
      </c>
      <c r="F123" s="154" t="s">
        <v>172</v>
      </c>
      <c r="G123" s="12"/>
      <c r="H123" s="12"/>
      <c r="I123" s="12"/>
      <c r="J123" s="155">
        <f>BK123</f>
        <v>8019</v>
      </c>
      <c r="K123" s="12"/>
      <c r="L123" s="144"/>
      <c r="M123" s="148"/>
      <c r="N123" s="149"/>
      <c r="O123" s="149"/>
      <c r="P123" s="150">
        <f>SUM(P124:P127)</f>
        <v>3.4649999999999999</v>
      </c>
      <c r="Q123" s="149"/>
      <c r="R123" s="150">
        <f>SUM(R124:R127)</f>
        <v>0</v>
      </c>
      <c r="S123" s="149"/>
      <c r="T123" s="151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45" t="s">
        <v>79</v>
      </c>
      <c r="AT123" s="152" t="s">
        <v>70</v>
      </c>
      <c r="AU123" s="152" t="s">
        <v>79</v>
      </c>
      <c r="AY123" s="145" t="s">
        <v>121</v>
      </c>
      <c r="BK123" s="153">
        <f>SUM(BK124:BK127)</f>
        <v>8019</v>
      </c>
    </row>
    <row r="124" s="2" customFormat="1" ht="21.75" customHeight="1">
      <c r="A124" s="31"/>
      <c r="B124" s="156"/>
      <c r="C124" s="157" t="s">
        <v>173</v>
      </c>
      <c r="D124" s="157" t="s">
        <v>123</v>
      </c>
      <c r="E124" s="158" t="s">
        <v>174</v>
      </c>
      <c r="F124" s="159" t="s">
        <v>175</v>
      </c>
      <c r="G124" s="160" t="s">
        <v>126</v>
      </c>
      <c r="H124" s="161">
        <v>33</v>
      </c>
      <c r="I124" s="162">
        <v>243</v>
      </c>
      <c r="J124" s="162">
        <f>ROUND(I124*H124,2)</f>
        <v>8019</v>
      </c>
      <c r="K124" s="159" t="s">
        <v>127</v>
      </c>
      <c r="L124" s="32"/>
      <c r="M124" s="163" t="s">
        <v>3</v>
      </c>
      <c r="N124" s="164" t="s">
        <v>42</v>
      </c>
      <c r="O124" s="165">
        <v>0.105</v>
      </c>
      <c r="P124" s="165">
        <f>O124*H124</f>
        <v>3.4649999999999999</v>
      </c>
      <c r="Q124" s="165">
        <v>0</v>
      </c>
      <c r="R124" s="165">
        <f>Q124*H124</f>
        <v>0</v>
      </c>
      <c r="S124" s="165">
        <v>0</v>
      </c>
      <c r="T124" s="166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7" t="s">
        <v>128</v>
      </c>
      <c r="AT124" s="167" t="s">
        <v>123</v>
      </c>
      <c r="AU124" s="167" t="s">
        <v>81</v>
      </c>
      <c r="AY124" s="18" t="s">
        <v>121</v>
      </c>
      <c r="BE124" s="168">
        <f>IF(N124="základní",J124,0)</f>
        <v>8019</v>
      </c>
      <c r="BF124" s="168">
        <f>IF(N124="snížená",J124,0)</f>
        <v>0</v>
      </c>
      <c r="BG124" s="168">
        <f>IF(N124="zákl. přenesená",J124,0)</f>
        <v>0</v>
      </c>
      <c r="BH124" s="168">
        <f>IF(N124="sníž. přenesená",J124,0)</f>
        <v>0</v>
      </c>
      <c r="BI124" s="168">
        <f>IF(N124="nulová",J124,0)</f>
        <v>0</v>
      </c>
      <c r="BJ124" s="18" t="s">
        <v>79</v>
      </c>
      <c r="BK124" s="168">
        <f>ROUND(I124*H124,2)</f>
        <v>8019</v>
      </c>
      <c r="BL124" s="18" t="s">
        <v>128</v>
      </c>
      <c r="BM124" s="167" t="s">
        <v>176</v>
      </c>
    </row>
    <row r="125" s="2" customFormat="1">
      <c r="A125" s="31"/>
      <c r="B125" s="32"/>
      <c r="C125" s="31"/>
      <c r="D125" s="169" t="s">
        <v>130</v>
      </c>
      <c r="E125" s="31"/>
      <c r="F125" s="170" t="s">
        <v>177</v>
      </c>
      <c r="G125" s="31"/>
      <c r="H125" s="31"/>
      <c r="I125" s="31"/>
      <c r="J125" s="31"/>
      <c r="K125" s="31"/>
      <c r="L125" s="32"/>
      <c r="M125" s="171"/>
      <c r="N125" s="172"/>
      <c r="O125" s="64"/>
      <c r="P125" s="64"/>
      <c r="Q125" s="64"/>
      <c r="R125" s="64"/>
      <c r="S125" s="64"/>
      <c r="T125" s="65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8" t="s">
        <v>130</v>
      </c>
      <c r="AU125" s="18" t="s">
        <v>81</v>
      </c>
    </row>
    <row r="126" s="2" customFormat="1">
      <c r="A126" s="31"/>
      <c r="B126" s="32"/>
      <c r="C126" s="31"/>
      <c r="D126" s="173" t="s">
        <v>132</v>
      </c>
      <c r="E126" s="31"/>
      <c r="F126" s="174" t="s">
        <v>178</v>
      </c>
      <c r="G126" s="31"/>
      <c r="H126" s="31"/>
      <c r="I126" s="31"/>
      <c r="J126" s="31"/>
      <c r="K126" s="31"/>
      <c r="L126" s="32"/>
      <c r="M126" s="171"/>
      <c r="N126" s="172"/>
      <c r="O126" s="64"/>
      <c r="P126" s="64"/>
      <c r="Q126" s="64"/>
      <c r="R126" s="64"/>
      <c r="S126" s="64"/>
      <c r="T126" s="65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8" t="s">
        <v>132</v>
      </c>
      <c r="AU126" s="18" t="s">
        <v>81</v>
      </c>
    </row>
    <row r="127" s="13" customFormat="1">
      <c r="A127" s="13"/>
      <c r="B127" s="175"/>
      <c r="C127" s="13"/>
      <c r="D127" s="169" t="s">
        <v>134</v>
      </c>
      <c r="E127" s="176" t="s">
        <v>3</v>
      </c>
      <c r="F127" s="177" t="s">
        <v>179</v>
      </c>
      <c r="G127" s="13"/>
      <c r="H127" s="178">
        <v>33</v>
      </c>
      <c r="I127" s="13"/>
      <c r="J127" s="13"/>
      <c r="K127" s="13"/>
      <c r="L127" s="175"/>
      <c r="M127" s="179"/>
      <c r="N127" s="180"/>
      <c r="O127" s="180"/>
      <c r="P127" s="180"/>
      <c r="Q127" s="180"/>
      <c r="R127" s="180"/>
      <c r="S127" s="180"/>
      <c r="T127" s="18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76" t="s">
        <v>134</v>
      </c>
      <c r="AU127" s="176" t="s">
        <v>81</v>
      </c>
      <c r="AV127" s="13" t="s">
        <v>81</v>
      </c>
      <c r="AW127" s="13" t="s">
        <v>33</v>
      </c>
      <c r="AX127" s="13" t="s">
        <v>79</v>
      </c>
      <c r="AY127" s="176" t="s">
        <v>121</v>
      </c>
    </row>
    <row r="128" s="12" customFormat="1" ht="22.8" customHeight="1">
      <c r="A128" s="12"/>
      <c r="B128" s="144"/>
      <c r="C128" s="12"/>
      <c r="D128" s="145" t="s">
        <v>70</v>
      </c>
      <c r="E128" s="154" t="s">
        <v>159</v>
      </c>
      <c r="F128" s="154" t="s">
        <v>180</v>
      </c>
      <c r="G128" s="12"/>
      <c r="H128" s="12"/>
      <c r="I128" s="12"/>
      <c r="J128" s="155">
        <f>BK128</f>
        <v>184148.88999999999</v>
      </c>
      <c r="K128" s="12"/>
      <c r="L128" s="144"/>
      <c r="M128" s="148"/>
      <c r="N128" s="149"/>
      <c r="O128" s="149"/>
      <c r="P128" s="150">
        <f>SUM(P129:P170)</f>
        <v>129.48599999999999</v>
      </c>
      <c r="Q128" s="149"/>
      <c r="R128" s="150">
        <f>SUM(R129:R170)</f>
        <v>45.961050000000007</v>
      </c>
      <c r="S128" s="149"/>
      <c r="T128" s="151">
        <f>SUM(T129:T170)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45" t="s">
        <v>79</v>
      </c>
      <c r="AT128" s="152" t="s">
        <v>70</v>
      </c>
      <c r="AU128" s="152" t="s">
        <v>79</v>
      </c>
      <c r="AY128" s="145" t="s">
        <v>121</v>
      </c>
      <c r="BK128" s="153">
        <f>SUM(BK129:BK170)</f>
        <v>184148.88999999999</v>
      </c>
    </row>
    <row r="129" s="2" customFormat="1" ht="16.5" customHeight="1">
      <c r="A129" s="31"/>
      <c r="B129" s="156"/>
      <c r="C129" s="157" t="s">
        <v>181</v>
      </c>
      <c r="D129" s="157" t="s">
        <v>123</v>
      </c>
      <c r="E129" s="158" t="s">
        <v>182</v>
      </c>
      <c r="F129" s="159" t="s">
        <v>183</v>
      </c>
      <c r="G129" s="160" t="s">
        <v>126</v>
      </c>
      <c r="H129" s="161">
        <v>174</v>
      </c>
      <c r="I129" s="162">
        <v>222</v>
      </c>
      <c r="J129" s="162">
        <f>ROUND(I129*H129,2)</f>
        <v>38628</v>
      </c>
      <c r="K129" s="159" t="s">
        <v>127</v>
      </c>
      <c r="L129" s="32"/>
      <c r="M129" s="163" t="s">
        <v>3</v>
      </c>
      <c r="N129" s="164" t="s">
        <v>42</v>
      </c>
      <c r="O129" s="165">
        <v>0.029000000000000001</v>
      </c>
      <c r="P129" s="165">
        <f>O129*H129</f>
        <v>5.0460000000000003</v>
      </c>
      <c r="Q129" s="165">
        <v>0</v>
      </c>
      <c r="R129" s="165">
        <f>Q129*H129</f>
        <v>0</v>
      </c>
      <c r="S129" s="165">
        <v>0</v>
      </c>
      <c r="T129" s="166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7" t="s">
        <v>128</v>
      </c>
      <c r="AT129" s="167" t="s">
        <v>123</v>
      </c>
      <c r="AU129" s="167" t="s">
        <v>81</v>
      </c>
      <c r="AY129" s="18" t="s">
        <v>121</v>
      </c>
      <c r="BE129" s="168">
        <f>IF(N129="základní",J129,0)</f>
        <v>38628</v>
      </c>
      <c r="BF129" s="168">
        <f>IF(N129="snížená",J129,0)</f>
        <v>0</v>
      </c>
      <c r="BG129" s="168">
        <f>IF(N129="zákl. přenesená",J129,0)</f>
        <v>0</v>
      </c>
      <c r="BH129" s="168">
        <f>IF(N129="sníž. přenesená",J129,0)</f>
        <v>0</v>
      </c>
      <c r="BI129" s="168">
        <f>IF(N129="nulová",J129,0)</f>
        <v>0</v>
      </c>
      <c r="BJ129" s="18" t="s">
        <v>79</v>
      </c>
      <c r="BK129" s="168">
        <f>ROUND(I129*H129,2)</f>
        <v>38628</v>
      </c>
      <c r="BL129" s="18" t="s">
        <v>128</v>
      </c>
      <c r="BM129" s="167" t="s">
        <v>184</v>
      </c>
    </row>
    <row r="130" s="2" customFormat="1">
      <c r="A130" s="31"/>
      <c r="B130" s="32"/>
      <c r="C130" s="31"/>
      <c r="D130" s="169" t="s">
        <v>130</v>
      </c>
      <c r="E130" s="31"/>
      <c r="F130" s="170" t="s">
        <v>185</v>
      </c>
      <c r="G130" s="31"/>
      <c r="H130" s="31"/>
      <c r="I130" s="31"/>
      <c r="J130" s="31"/>
      <c r="K130" s="31"/>
      <c r="L130" s="32"/>
      <c r="M130" s="171"/>
      <c r="N130" s="172"/>
      <c r="O130" s="64"/>
      <c r="P130" s="64"/>
      <c r="Q130" s="64"/>
      <c r="R130" s="64"/>
      <c r="S130" s="64"/>
      <c r="T130" s="65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8" t="s">
        <v>130</v>
      </c>
      <c r="AU130" s="18" t="s">
        <v>81</v>
      </c>
    </row>
    <row r="131" s="2" customFormat="1">
      <c r="A131" s="31"/>
      <c r="B131" s="32"/>
      <c r="C131" s="31"/>
      <c r="D131" s="173" t="s">
        <v>132</v>
      </c>
      <c r="E131" s="31"/>
      <c r="F131" s="174" t="s">
        <v>186</v>
      </c>
      <c r="G131" s="31"/>
      <c r="H131" s="31"/>
      <c r="I131" s="31"/>
      <c r="J131" s="31"/>
      <c r="K131" s="31"/>
      <c r="L131" s="32"/>
      <c r="M131" s="171"/>
      <c r="N131" s="172"/>
      <c r="O131" s="64"/>
      <c r="P131" s="64"/>
      <c r="Q131" s="64"/>
      <c r="R131" s="64"/>
      <c r="S131" s="64"/>
      <c r="T131" s="65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8" t="s">
        <v>132</v>
      </c>
      <c r="AU131" s="18" t="s">
        <v>81</v>
      </c>
    </row>
    <row r="132" s="13" customFormat="1">
      <c r="A132" s="13"/>
      <c r="B132" s="175"/>
      <c r="C132" s="13"/>
      <c r="D132" s="169" t="s">
        <v>134</v>
      </c>
      <c r="E132" s="176" t="s">
        <v>3</v>
      </c>
      <c r="F132" s="177" t="s">
        <v>135</v>
      </c>
      <c r="G132" s="13"/>
      <c r="H132" s="178">
        <v>165</v>
      </c>
      <c r="I132" s="13"/>
      <c r="J132" s="13"/>
      <c r="K132" s="13"/>
      <c r="L132" s="175"/>
      <c r="M132" s="179"/>
      <c r="N132" s="180"/>
      <c r="O132" s="180"/>
      <c r="P132" s="180"/>
      <c r="Q132" s="180"/>
      <c r="R132" s="180"/>
      <c r="S132" s="180"/>
      <c r="T132" s="18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76" t="s">
        <v>134</v>
      </c>
      <c r="AU132" s="176" t="s">
        <v>81</v>
      </c>
      <c r="AV132" s="13" t="s">
        <v>81</v>
      </c>
      <c r="AW132" s="13" t="s">
        <v>33</v>
      </c>
      <c r="AX132" s="13" t="s">
        <v>71</v>
      </c>
      <c r="AY132" s="176" t="s">
        <v>121</v>
      </c>
    </row>
    <row r="133" s="13" customFormat="1">
      <c r="A133" s="13"/>
      <c r="B133" s="175"/>
      <c r="C133" s="13"/>
      <c r="D133" s="169" t="s">
        <v>134</v>
      </c>
      <c r="E133" s="176" t="s">
        <v>3</v>
      </c>
      <c r="F133" s="177" t="s">
        <v>136</v>
      </c>
      <c r="G133" s="13"/>
      <c r="H133" s="178">
        <v>9</v>
      </c>
      <c r="I133" s="13"/>
      <c r="J133" s="13"/>
      <c r="K133" s="13"/>
      <c r="L133" s="175"/>
      <c r="M133" s="179"/>
      <c r="N133" s="180"/>
      <c r="O133" s="180"/>
      <c r="P133" s="180"/>
      <c r="Q133" s="180"/>
      <c r="R133" s="180"/>
      <c r="S133" s="180"/>
      <c r="T133" s="18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76" t="s">
        <v>134</v>
      </c>
      <c r="AU133" s="176" t="s">
        <v>81</v>
      </c>
      <c r="AV133" s="13" t="s">
        <v>81</v>
      </c>
      <c r="AW133" s="13" t="s">
        <v>33</v>
      </c>
      <c r="AX133" s="13" t="s">
        <v>71</v>
      </c>
      <c r="AY133" s="176" t="s">
        <v>121</v>
      </c>
    </row>
    <row r="134" s="14" customFormat="1">
      <c r="A134" s="14"/>
      <c r="B134" s="182"/>
      <c r="C134" s="14"/>
      <c r="D134" s="169" t="s">
        <v>134</v>
      </c>
      <c r="E134" s="183" t="s">
        <v>3</v>
      </c>
      <c r="F134" s="184" t="s">
        <v>138</v>
      </c>
      <c r="G134" s="14"/>
      <c r="H134" s="185">
        <v>174</v>
      </c>
      <c r="I134" s="14"/>
      <c r="J134" s="14"/>
      <c r="K134" s="14"/>
      <c r="L134" s="182"/>
      <c r="M134" s="186"/>
      <c r="N134" s="187"/>
      <c r="O134" s="187"/>
      <c r="P134" s="187"/>
      <c r="Q134" s="187"/>
      <c r="R134" s="187"/>
      <c r="S134" s="187"/>
      <c r="T134" s="18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83" t="s">
        <v>134</v>
      </c>
      <c r="AU134" s="183" t="s">
        <v>81</v>
      </c>
      <c r="AV134" s="14" t="s">
        <v>128</v>
      </c>
      <c r="AW134" s="14" t="s">
        <v>33</v>
      </c>
      <c r="AX134" s="14" t="s">
        <v>79</v>
      </c>
      <c r="AY134" s="183" t="s">
        <v>121</v>
      </c>
    </row>
    <row r="135" s="2" customFormat="1" ht="16.5" customHeight="1">
      <c r="A135" s="31"/>
      <c r="B135" s="156"/>
      <c r="C135" s="157" t="s">
        <v>187</v>
      </c>
      <c r="D135" s="157" t="s">
        <v>123</v>
      </c>
      <c r="E135" s="158" t="s">
        <v>188</v>
      </c>
      <c r="F135" s="159" t="s">
        <v>189</v>
      </c>
      <c r="G135" s="160" t="s">
        <v>126</v>
      </c>
      <c r="H135" s="161">
        <v>174</v>
      </c>
      <c r="I135" s="162">
        <v>291</v>
      </c>
      <c r="J135" s="162">
        <f>ROUND(I135*H135,2)</f>
        <v>50634</v>
      </c>
      <c r="K135" s="159" t="s">
        <v>127</v>
      </c>
      <c r="L135" s="32"/>
      <c r="M135" s="163" t="s">
        <v>3</v>
      </c>
      <c r="N135" s="164" t="s">
        <v>42</v>
      </c>
      <c r="O135" s="165">
        <v>0.53000000000000003</v>
      </c>
      <c r="P135" s="165">
        <f>O135*H135</f>
        <v>92.219999999999999</v>
      </c>
      <c r="Q135" s="165">
        <v>0.084250000000000005</v>
      </c>
      <c r="R135" s="165">
        <f>Q135*H135</f>
        <v>14.659500000000001</v>
      </c>
      <c r="S135" s="165">
        <v>0</v>
      </c>
      <c r="T135" s="166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7" t="s">
        <v>128</v>
      </c>
      <c r="AT135" s="167" t="s">
        <v>123</v>
      </c>
      <c r="AU135" s="167" t="s">
        <v>81</v>
      </c>
      <c r="AY135" s="18" t="s">
        <v>121</v>
      </c>
      <c r="BE135" s="168">
        <f>IF(N135="základní",J135,0)</f>
        <v>50634</v>
      </c>
      <c r="BF135" s="168">
        <f>IF(N135="snížená",J135,0)</f>
        <v>0</v>
      </c>
      <c r="BG135" s="168">
        <f>IF(N135="zákl. přenesená",J135,0)</f>
        <v>0</v>
      </c>
      <c r="BH135" s="168">
        <f>IF(N135="sníž. přenesená",J135,0)</f>
        <v>0</v>
      </c>
      <c r="BI135" s="168">
        <f>IF(N135="nulová",J135,0)</f>
        <v>0</v>
      </c>
      <c r="BJ135" s="18" t="s">
        <v>79</v>
      </c>
      <c r="BK135" s="168">
        <f>ROUND(I135*H135,2)</f>
        <v>50634</v>
      </c>
      <c r="BL135" s="18" t="s">
        <v>128</v>
      </c>
      <c r="BM135" s="167" t="s">
        <v>190</v>
      </c>
    </row>
    <row r="136" s="2" customFormat="1">
      <c r="A136" s="31"/>
      <c r="B136" s="32"/>
      <c r="C136" s="31"/>
      <c r="D136" s="169" t="s">
        <v>130</v>
      </c>
      <c r="E136" s="31"/>
      <c r="F136" s="170" t="s">
        <v>191</v>
      </c>
      <c r="G136" s="31"/>
      <c r="H136" s="31"/>
      <c r="I136" s="31"/>
      <c r="J136" s="31"/>
      <c r="K136" s="31"/>
      <c r="L136" s="32"/>
      <c r="M136" s="171"/>
      <c r="N136" s="172"/>
      <c r="O136" s="64"/>
      <c r="P136" s="64"/>
      <c r="Q136" s="64"/>
      <c r="R136" s="64"/>
      <c r="S136" s="64"/>
      <c r="T136" s="65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8" t="s">
        <v>130</v>
      </c>
      <c r="AU136" s="18" t="s">
        <v>81</v>
      </c>
    </row>
    <row r="137" s="2" customFormat="1">
      <c r="A137" s="31"/>
      <c r="B137" s="32"/>
      <c r="C137" s="31"/>
      <c r="D137" s="173" t="s">
        <v>132</v>
      </c>
      <c r="E137" s="31"/>
      <c r="F137" s="174" t="s">
        <v>192</v>
      </c>
      <c r="G137" s="31"/>
      <c r="H137" s="31"/>
      <c r="I137" s="31"/>
      <c r="J137" s="31"/>
      <c r="K137" s="31"/>
      <c r="L137" s="32"/>
      <c r="M137" s="171"/>
      <c r="N137" s="172"/>
      <c r="O137" s="64"/>
      <c r="P137" s="64"/>
      <c r="Q137" s="64"/>
      <c r="R137" s="64"/>
      <c r="S137" s="64"/>
      <c r="T137" s="65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8" t="s">
        <v>132</v>
      </c>
      <c r="AU137" s="18" t="s">
        <v>81</v>
      </c>
    </row>
    <row r="138" s="13" customFormat="1">
      <c r="A138" s="13"/>
      <c r="B138" s="175"/>
      <c r="C138" s="13"/>
      <c r="D138" s="169" t="s">
        <v>134</v>
      </c>
      <c r="E138" s="176" t="s">
        <v>3</v>
      </c>
      <c r="F138" s="177" t="s">
        <v>135</v>
      </c>
      <c r="G138" s="13"/>
      <c r="H138" s="178">
        <v>165</v>
      </c>
      <c r="I138" s="13"/>
      <c r="J138" s="13"/>
      <c r="K138" s="13"/>
      <c r="L138" s="175"/>
      <c r="M138" s="179"/>
      <c r="N138" s="180"/>
      <c r="O138" s="180"/>
      <c r="P138" s="180"/>
      <c r="Q138" s="180"/>
      <c r="R138" s="180"/>
      <c r="S138" s="180"/>
      <c r="T138" s="18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76" t="s">
        <v>134</v>
      </c>
      <c r="AU138" s="176" t="s">
        <v>81</v>
      </c>
      <c r="AV138" s="13" t="s">
        <v>81</v>
      </c>
      <c r="AW138" s="13" t="s">
        <v>33</v>
      </c>
      <c r="AX138" s="13" t="s">
        <v>71</v>
      </c>
      <c r="AY138" s="176" t="s">
        <v>121</v>
      </c>
    </row>
    <row r="139" s="13" customFormat="1">
      <c r="A139" s="13"/>
      <c r="B139" s="175"/>
      <c r="C139" s="13"/>
      <c r="D139" s="169" t="s">
        <v>134</v>
      </c>
      <c r="E139" s="176" t="s">
        <v>3</v>
      </c>
      <c r="F139" s="177" t="s">
        <v>136</v>
      </c>
      <c r="G139" s="13"/>
      <c r="H139" s="178">
        <v>9</v>
      </c>
      <c r="I139" s="13"/>
      <c r="J139" s="13"/>
      <c r="K139" s="13"/>
      <c r="L139" s="175"/>
      <c r="M139" s="179"/>
      <c r="N139" s="180"/>
      <c r="O139" s="180"/>
      <c r="P139" s="180"/>
      <c r="Q139" s="180"/>
      <c r="R139" s="180"/>
      <c r="S139" s="180"/>
      <c r="T139" s="18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76" t="s">
        <v>134</v>
      </c>
      <c r="AU139" s="176" t="s">
        <v>81</v>
      </c>
      <c r="AV139" s="13" t="s">
        <v>81</v>
      </c>
      <c r="AW139" s="13" t="s">
        <v>33</v>
      </c>
      <c r="AX139" s="13" t="s">
        <v>71</v>
      </c>
      <c r="AY139" s="176" t="s">
        <v>121</v>
      </c>
    </row>
    <row r="140" s="14" customFormat="1">
      <c r="A140" s="14"/>
      <c r="B140" s="182"/>
      <c r="C140" s="14"/>
      <c r="D140" s="169" t="s">
        <v>134</v>
      </c>
      <c r="E140" s="183" t="s">
        <v>3</v>
      </c>
      <c r="F140" s="184" t="s">
        <v>138</v>
      </c>
      <c r="G140" s="14"/>
      <c r="H140" s="185">
        <v>174</v>
      </c>
      <c r="I140" s="14"/>
      <c r="J140" s="14"/>
      <c r="K140" s="14"/>
      <c r="L140" s="182"/>
      <c r="M140" s="186"/>
      <c r="N140" s="187"/>
      <c r="O140" s="187"/>
      <c r="P140" s="187"/>
      <c r="Q140" s="187"/>
      <c r="R140" s="187"/>
      <c r="S140" s="187"/>
      <c r="T140" s="18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83" t="s">
        <v>134</v>
      </c>
      <c r="AU140" s="183" t="s">
        <v>81</v>
      </c>
      <c r="AV140" s="14" t="s">
        <v>128</v>
      </c>
      <c r="AW140" s="14" t="s">
        <v>33</v>
      </c>
      <c r="AX140" s="14" t="s">
        <v>79</v>
      </c>
      <c r="AY140" s="183" t="s">
        <v>121</v>
      </c>
    </row>
    <row r="141" s="2" customFormat="1" ht="16.5" customHeight="1">
      <c r="A141" s="31"/>
      <c r="B141" s="156"/>
      <c r="C141" s="189" t="s">
        <v>193</v>
      </c>
      <c r="D141" s="189" t="s">
        <v>194</v>
      </c>
      <c r="E141" s="190" t="s">
        <v>195</v>
      </c>
      <c r="F141" s="191" t="s">
        <v>196</v>
      </c>
      <c r="G141" s="192" t="s">
        <v>126</v>
      </c>
      <c r="H141" s="193">
        <v>18.48</v>
      </c>
      <c r="I141" s="194">
        <v>309</v>
      </c>
      <c r="J141" s="194">
        <f>ROUND(I141*H141,2)</f>
        <v>5710.3199999999997</v>
      </c>
      <c r="K141" s="191" t="s">
        <v>127</v>
      </c>
      <c r="L141" s="195"/>
      <c r="M141" s="196" t="s">
        <v>3</v>
      </c>
      <c r="N141" s="197" t="s">
        <v>42</v>
      </c>
      <c r="O141" s="165">
        <v>0</v>
      </c>
      <c r="P141" s="165">
        <f>O141*H141</f>
        <v>0</v>
      </c>
      <c r="Q141" s="165">
        <v>0.12</v>
      </c>
      <c r="R141" s="165">
        <f>Q141*H141</f>
        <v>2.2176</v>
      </c>
      <c r="S141" s="165">
        <v>0</v>
      </c>
      <c r="T141" s="166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7" t="s">
        <v>181</v>
      </c>
      <c r="AT141" s="167" t="s">
        <v>194</v>
      </c>
      <c r="AU141" s="167" t="s">
        <v>81</v>
      </c>
      <c r="AY141" s="18" t="s">
        <v>121</v>
      </c>
      <c r="BE141" s="168">
        <f>IF(N141="základní",J141,0)</f>
        <v>5710.3199999999997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8" t="s">
        <v>79</v>
      </c>
      <c r="BK141" s="168">
        <f>ROUND(I141*H141,2)</f>
        <v>5710.3199999999997</v>
      </c>
      <c r="BL141" s="18" t="s">
        <v>128</v>
      </c>
      <c r="BM141" s="167" t="s">
        <v>197</v>
      </c>
    </row>
    <row r="142" s="2" customFormat="1">
      <c r="A142" s="31"/>
      <c r="B142" s="32"/>
      <c r="C142" s="31"/>
      <c r="D142" s="169" t="s">
        <v>130</v>
      </c>
      <c r="E142" s="31"/>
      <c r="F142" s="170" t="s">
        <v>196</v>
      </c>
      <c r="G142" s="31"/>
      <c r="H142" s="31"/>
      <c r="I142" s="31"/>
      <c r="J142" s="31"/>
      <c r="K142" s="31"/>
      <c r="L142" s="32"/>
      <c r="M142" s="171"/>
      <c r="N142" s="172"/>
      <c r="O142" s="64"/>
      <c r="P142" s="64"/>
      <c r="Q142" s="64"/>
      <c r="R142" s="64"/>
      <c r="S142" s="64"/>
      <c r="T142" s="65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8" t="s">
        <v>130</v>
      </c>
      <c r="AU142" s="18" t="s">
        <v>81</v>
      </c>
    </row>
    <row r="143" s="2" customFormat="1">
      <c r="A143" s="31"/>
      <c r="B143" s="32"/>
      <c r="C143" s="31"/>
      <c r="D143" s="173" t="s">
        <v>132</v>
      </c>
      <c r="E143" s="31"/>
      <c r="F143" s="174" t="s">
        <v>198</v>
      </c>
      <c r="G143" s="31"/>
      <c r="H143" s="31"/>
      <c r="I143" s="31"/>
      <c r="J143" s="31"/>
      <c r="K143" s="31"/>
      <c r="L143" s="32"/>
      <c r="M143" s="171"/>
      <c r="N143" s="172"/>
      <c r="O143" s="64"/>
      <c r="P143" s="64"/>
      <c r="Q143" s="64"/>
      <c r="R143" s="64"/>
      <c r="S143" s="64"/>
      <c r="T143" s="65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8" t="s">
        <v>132</v>
      </c>
      <c r="AU143" s="18" t="s">
        <v>81</v>
      </c>
    </row>
    <row r="144" s="13" customFormat="1">
      <c r="A144" s="13"/>
      <c r="B144" s="175"/>
      <c r="C144" s="13"/>
      <c r="D144" s="169" t="s">
        <v>134</v>
      </c>
      <c r="E144" s="176" t="s">
        <v>3</v>
      </c>
      <c r="F144" s="177" t="s">
        <v>199</v>
      </c>
      <c r="G144" s="13"/>
      <c r="H144" s="178">
        <v>154</v>
      </c>
      <c r="I144" s="13"/>
      <c r="J144" s="13"/>
      <c r="K144" s="13"/>
      <c r="L144" s="175"/>
      <c r="M144" s="179"/>
      <c r="N144" s="180"/>
      <c r="O144" s="180"/>
      <c r="P144" s="180"/>
      <c r="Q144" s="180"/>
      <c r="R144" s="180"/>
      <c r="S144" s="180"/>
      <c r="T144" s="18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76" t="s">
        <v>134</v>
      </c>
      <c r="AU144" s="176" t="s">
        <v>81</v>
      </c>
      <c r="AV144" s="13" t="s">
        <v>81</v>
      </c>
      <c r="AW144" s="13" t="s">
        <v>33</v>
      </c>
      <c r="AX144" s="13" t="s">
        <v>79</v>
      </c>
      <c r="AY144" s="176" t="s">
        <v>121</v>
      </c>
    </row>
    <row r="145" s="13" customFormat="1">
      <c r="A145" s="13"/>
      <c r="B145" s="175"/>
      <c r="C145" s="13"/>
      <c r="D145" s="169" t="s">
        <v>134</v>
      </c>
      <c r="E145" s="13"/>
      <c r="F145" s="177" t="s">
        <v>200</v>
      </c>
      <c r="G145" s="13"/>
      <c r="H145" s="178">
        <v>18.48</v>
      </c>
      <c r="I145" s="13"/>
      <c r="J145" s="13"/>
      <c r="K145" s="13"/>
      <c r="L145" s="175"/>
      <c r="M145" s="179"/>
      <c r="N145" s="180"/>
      <c r="O145" s="180"/>
      <c r="P145" s="180"/>
      <c r="Q145" s="180"/>
      <c r="R145" s="180"/>
      <c r="S145" s="180"/>
      <c r="T145" s="18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76" t="s">
        <v>134</v>
      </c>
      <c r="AU145" s="176" t="s">
        <v>81</v>
      </c>
      <c r="AV145" s="13" t="s">
        <v>81</v>
      </c>
      <c r="AW145" s="13" t="s">
        <v>4</v>
      </c>
      <c r="AX145" s="13" t="s">
        <v>79</v>
      </c>
      <c r="AY145" s="176" t="s">
        <v>121</v>
      </c>
    </row>
    <row r="146" s="2" customFormat="1" ht="16.5" customHeight="1">
      <c r="A146" s="31"/>
      <c r="B146" s="156"/>
      <c r="C146" s="189" t="s">
        <v>201</v>
      </c>
      <c r="D146" s="189" t="s">
        <v>194</v>
      </c>
      <c r="E146" s="190" t="s">
        <v>202</v>
      </c>
      <c r="F146" s="191" t="s">
        <v>203</v>
      </c>
      <c r="G146" s="192" t="s">
        <v>126</v>
      </c>
      <c r="H146" s="193">
        <v>141.68000000000001</v>
      </c>
      <c r="I146" s="194">
        <v>341</v>
      </c>
      <c r="J146" s="194">
        <f>ROUND(I146*H146,2)</f>
        <v>48312.879999999997</v>
      </c>
      <c r="K146" s="191" t="s">
        <v>127</v>
      </c>
      <c r="L146" s="195"/>
      <c r="M146" s="196" t="s">
        <v>3</v>
      </c>
      <c r="N146" s="197" t="s">
        <v>42</v>
      </c>
      <c r="O146" s="165">
        <v>0</v>
      </c>
      <c r="P146" s="165">
        <f>O146*H146</f>
        <v>0</v>
      </c>
      <c r="Q146" s="165">
        <v>0.12</v>
      </c>
      <c r="R146" s="165">
        <f>Q146*H146</f>
        <v>17.0016</v>
      </c>
      <c r="S146" s="165">
        <v>0</v>
      </c>
      <c r="T146" s="166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7" t="s">
        <v>181</v>
      </c>
      <c r="AT146" s="167" t="s">
        <v>194</v>
      </c>
      <c r="AU146" s="167" t="s">
        <v>81</v>
      </c>
      <c r="AY146" s="18" t="s">
        <v>121</v>
      </c>
      <c r="BE146" s="168">
        <f>IF(N146="základní",J146,0)</f>
        <v>48312.879999999997</v>
      </c>
      <c r="BF146" s="168">
        <f>IF(N146="snížená",J146,0)</f>
        <v>0</v>
      </c>
      <c r="BG146" s="168">
        <f>IF(N146="zákl. přenesená",J146,0)</f>
        <v>0</v>
      </c>
      <c r="BH146" s="168">
        <f>IF(N146="sníž. přenesená",J146,0)</f>
        <v>0</v>
      </c>
      <c r="BI146" s="168">
        <f>IF(N146="nulová",J146,0)</f>
        <v>0</v>
      </c>
      <c r="BJ146" s="18" t="s">
        <v>79</v>
      </c>
      <c r="BK146" s="168">
        <f>ROUND(I146*H146,2)</f>
        <v>48312.879999999997</v>
      </c>
      <c r="BL146" s="18" t="s">
        <v>128</v>
      </c>
      <c r="BM146" s="167" t="s">
        <v>204</v>
      </c>
    </row>
    <row r="147" s="2" customFormat="1">
      <c r="A147" s="31"/>
      <c r="B147" s="32"/>
      <c r="C147" s="31"/>
      <c r="D147" s="169" t="s">
        <v>130</v>
      </c>
      <c r="E147" s="31"/>
      <c r="F147" s="170" t="s">
        <v>203</v>
      </c>
      <c r="G147" s="31"/>
      <c r="H147" s="31"/>
      <c r="I147" s="31"/>
      <c r="J147" s="31"/>
      <c r="K147" s="31"/>
      <c r="L147" s="32"/>
      <c r="M147" s="171"/>
      <c r="N147" s="172"/>
      <c r="O147" s="64"/>
      <c r="P147" s="64"/>
      <c r="Q147" s="64"/>
      <c r="R147" s="64"/>
      <c r="S147" s="64"/>
      <c r="T147" s="65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8" t="s">
        <v>130</v>
      </c>
      <c r="AU147" s="18" t="s">
        <v>81</v>
      </c>
    </row>
    <row r="148" s="2" customFormat="1">
      <c r="A148" s="31"/>
      <c r="B148" s="32"/>
      <c r="C148" s="31"/>
      <c r="D148" s="173" t="s">
        <v>132</v>
      </c>
      <c r="E148" s="31"/>
      <c r="F148" s="174" t="s">
        <v>205</v>
      </c>
      <c r="G148" s="31"/>
      <c r="H148" s="31"/>
      <c r="I148" s="31"/>
      <c r="J148" s="31"/>
      <c r="K148" s="31"/>
      <c r="L148" s="32"/>
      <c r="M148" s="171"/>
      <c r="N148" s="172"/>
      <c r="O148" s="64"/>
      <c r="P148" s="64"/>
      <c r="Q148" s="64"/>
      <c r="R148" s="64"/>
      <c r="S148" s="64"/>
      <c r="T148" s="65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8" t="s">
        <v>132</v>
      </c>
      <c r="AU148" s="18" t="s">
        <v>81</v>
      </c>
    </row>
    <row r="149" s="13" customFormat="1">
      <c r="A149" s="13"/>
      <c r="B149" s="175"/>
      <c r="C149" s="13"/>
      <c r="D149" s="169" t="s">
        <v>134</v>
      </c>
      <c r="E149" s="176" t="s">
        <v>3</v>
      </c>
      <c r="F149" s="177" t="s">
        <v>199</v>
      </c>
      <c r="G149" s="13"/>
      <c r="H149" s="178">
        <v>154</v>
      </c>
      <c r="I149" s="13"/>
      <c r="J149" s="13"/>
      <c r="K149" s="13"/>
      <c r="L149" s="175"/>
      <c r="M149" s="179"/>
      <c r="N149" s="180"/>
      <c r="O149" s="180"/>
      <c r="P149" s="180"/>
      <c r="Q149" s="180"/>
      <c r="R149" s="180"/>
      <c r="S149" s="180"/>
      <c r="T149" s="18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76" t="s">
        <v>134</v>
      </c>
      <c r="AU149" s="176" t="s">
        <v>81</v>
      </c>
      <c r="AV149" s="13" t="s">
        <v>81</v>
      </c>
      <c r="AW149" s="13" t="s">
        <v>33</v>
      </c>
      <c r="AX149" s="13" t="s">
        <v>79</v>
      </c>
      <c r="AY149" s="176" t="s">
        <v>121</v>
      </c>
    </row>
    <row r="150" s="13" customFormat="1">
      <c r="A150" s="13"/>
      <c r="B150" s="175"/>
      <c r="C150" s="13"/>
      <c r="D150" s="169" t="s">
        <v>134</v>
      </c>
      <c r="E150" s="13"/>
      <c r="F150" s="177" t="s">
        <v>206</v>
      </c>
      <c r="G150" s="13"/>
      <c r="H150" s="178">
        <v>141.68000000000001</v>
      </c>
      <c r="I150" s="13"/>
      <c r="J150" s="13"/>
      <c r="K150" s="13"/>
      <c r="L150" s="175"/>
      <c r="M150" s="179"/>
      <c r="N150" s="180"/>
      <c r="O150" s="180"/>
      <c r="P150" s="180"/>
      <c r="Q150" s="180"/>
      <c r="R150" s="180"/>
      <c r="S150" s="180"/>
      <c r="T150" s="18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76" t="s">
        <v>134</v>
      </c>
      <c r="AU150" s="176" t="s">
        <v>81</v>
      </c>
      <c r="AV150" s="13" t="s">
        <v>81</v>
      </c>
      <c r="AW150" s="13" t="s">
        <v>4</v>
      </c>
      <c r="AX150" s="13" t="s">
        <v>79</v>
      </c>
      <c r="AY150" s="176" t="s">
        <v>121</v>
      </c>
    </row>
    <row r="151" s="2" customFormat="1" ht="16.5" customHeight="1">
      <c r="A151" s="31"/>
      <c r="B151" s="156"/>
      <c r="C151" s="189" t="s">
        <v>207</v>
      </c>
      <c r="D151" s="189" t="s">
        <v>194</v>
      </c>
      <c r="E151" s="190" t="s">
        <v>208</v>
      </c>
      <c r="F151" s="191" t="s">
        <v>209</v>
      </c>
      <c r="G151" s="192" t="s">
        <v>126</v>
      </c>
      <c r="H151" s="193">
        <v>20.399999999999999</v>
      </c>
      <c r="I151" s="194">
        <v>502</v>
      </c>
      <c r="J151" s="194">
        <f>ROUND(I151*H151,2)</f>
        <v>10240.799999999999</v>
      </c>
      <c r="K151" s="191" t="s">
        <v>127</v>
      </c>
      <c r="L151" s="195"/>
      <c r="M151" s="196" t="s">
        <v>3</v>
      </c>
      <c r="N151" s="197" t="s">
        <v>42</v>
      </c>
      <c r="O151" s="165">
        <v>0</v>
      </c>
      <c r="P151" s="165">
        <f>O151*H151</f>
        <v>0</v>
      </c>
      <c r="Q151" s="165">
        <v>0.13100000000000001</v>
      </c>
      <c r="R151" s="165">
        <f>Q151*H151</f>
        <v>2.6724000000000001</v>
      </c>
      <c r="S151" s="165">
        <v>0</v>
      </c>
      <c r="T151" s="16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7" t="s">
        <v>181</v>
      </c>
      <c r="AT151" s="167" t="s">
        <v>194</v>
      </c>
      <c r="AU151" s="167" t="s">
        <v>81</v>
      </c>
      <c r="AY151" s="18" t="s">
        <v>121</v>
      </c>
      <c r="BE151" s="168">
        <f>IF(N151="základní",J151,0)</f>
        <v>10240.799999999999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8" t="s">
        <v>79</v>
      </c>
      <c r="BK151" s="168">
        <f>ROUND(I151*H151,2)</f>
        <v>10240.799999999999</v>
      </c>
      <c r="BL151" s="18" t="s">
        <v>128</v>
      </c>
      <c r="BM151" s="167" t="s">
        <v>210</v>
      </c>
    </row>
    <row r="152" s="2" customFormat="1">
      <c r="A152" s="31"/>
      <c r="B152" s="32"/>
      <c r="C152" s="31"/>
      <c r="D152" s="169" t="s">
        <v>130</v>
      </c>
      <c r="E152" s="31"/>
      <c r="F152" s="170" t="s">
        <v>209</v>
      </c>
      <c r="G152" s="31"/>
      <c r="H152" s="31"/>
      <c r="I152" s="31"/>
      <c r="J152" s="31"/>
      <c r="K152" s="31"/>
      <c r="L152" s="32"/>
      <c r="M152" s="171"/>
      <c r="N152" s="172"/>
      <c r="O152" s="64"/>
      <c r="P152" s="64"/>
      <c r="Q152" s="64"/>
      <c r="R152" s="64"/>
      <c r="S152" s="64"/>
      <c r="T152" s="65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8" t="s">
        <v>130</v>
      </c>
      <c r="AU152" s="18" t="s">
        <v>81</v>
      </c>
    </row>
    <row r="153" s="2" customFormat="1">
      <c r="A153" s="31"/>
      <c r="B153" s="32"/>
      <c r="C153" s="31"/>
      <c r="D153" s="173" t="s">
        <v>132</v>
      </c>
      <c r="E153" s="31"/>
      <c r="F153" s="174" t="s">
        <v>211</v>
      </c>
      <c r="G153" s="31"/>
      <c r="H153" s="31"/>
      <c r="I153" s="31"/>
      <c r="J153" s="31"/>
      <c r="K153" s="31"/>
      <c r="L153" s="32"/>
      <c r="M153" s="171"/>
      <c r="N153" s="172"/>
      <c r="O153" s="64"/>
      <c r="P153" s="64"/>
      <c r="Q153" s="64"/>
      <c r="R153" s="64"/>
      <c r="S153" s="64"/>
      <c r="T153" s="65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8" t="s">
        <v>132</v>
      </c>
      <c r="AU153" s="18" t="s">
        <v>81</v>
      </c>
    </row>
    <row r="154" s="13" customFormat="1">
      <c r="A154" s="13"/>
      <c r="B154" s="175"/>
      <c r="C154" s="13"/>
      <c r="D154" s="169" t="s">
        <v>134</v>
      </c>
      <c r="E154" s="176" t="s">
        <v>3</v>
      </c>
      <c r="F154" s="177" t="s">
        <v>212</v>
      </c>
      <c r="G154" s="13"/>
      <c r="H154" s="178">
        <v>11</v>
      </c>
      <c r="I154" s="13"/>
      <c r="J154" s="13"/>
      <c r="K154" s="13"/>
      <c r="L154" s="175"/>
      <c r="M154" s="179"/>
      <c r="N154" s="180"/>
      <c r="O154" s="180"/>
      <c r="P154" s="180"/>
      <c r="Q154" s="180"/>
      <c r="R154" s="180"/>
      <c r="S154" s="180"/>
      <c r="T154" s="18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76" t="s">
        <v>134</v>
      </c>
      <c r="AU154" s="176" t="s">
        <v>81</v>
      </c>
      <c r="AV154" s="13" t="s">
        <v>81</v>
      </c>
      <c r="AW154" s="13" t="s">
        <v>33</v>
      </c>
      <c r="AX154" s="13" t="s">
        <v>71</v>
      </c>
      <c r="AY154" s="176" t="s">
        <v>121</v>
      </c>
    </row>
    <row r="155" s="13" customFormat="1">
      <c r="A155" s="13"/>
      <c r="B155" s="175"/>
      <c r="C155" s="13"/>
      <c r="D155" s="169" t="s">
        <v>134</v>
      </c>
      <c r="E155" s="176" t="s">
        <v>3</v>
      </c>
      <c r="F155" s="177" t="s">
        <v>136</v>
      </c>
      <c r="G155" s="13"/>
      <c r="H155" s="178">
        <v>9</v>
      </c>
      <c r="I155" s="13"/>
      <c r="J155" s="13"/>
      <c r="K155" s="13"/>
      <c r="L155" s="175"/>
      <c r="M155" s="179"/>
      <c r="N155" s="180"/>
      <c r="O155" s="180"/>
      <c r="P155" s="180"/>
      <c r="Q155" s="180"/>
      <c r="R155" s="180"/>
      <c r="S155" s="180"/>
      <c r="T155" s="18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76" t="s">
        <v>134</v>
      </c>
      <c r="AU155" s="176" t="s">
        <v>81</v>
      </c>
      <c r="AV155" s="13" t="s">
        <v>81</v>
      </c>
      <c r="AW155" s="13" t="s">
        <v>33</v>
      </c>
      <c r="AX155" s="13" t="s">
        <v>71</v>
      </c>
      <c r="AY155" s="176" t="s">
        <v>121</v>
      </c>
    </row>
    <row r="156" s="14" customFormat="1">
      <c r="A156" s="14"/>
      <c r="B156" s="182"/>
      <c r="C156" s="14"/>
      <c r="D156" s="169" t="s">
        <v>134</v>
      </c>
      <c r="E156" s="183" t="s">
        <v>3</v>
      </c>
      <c r="F156" s="184" t="s">
        <v>138</v>
      </c>
      <c r="G156" s="14"/>
      <c r="H156" s="185">
        <v>20</v>
      </c>
      <c r="I156" s="14"/>
      <c r="J156" s="14"/>
      <c r="K156" s="14"/>
      <c r="L156" s="182"/>
      <c r="M156" s="186"/>
      <c r="N156" s="187"/>
      <c r="O156" s="187"/>
      <c r="P156" s="187"/>
      <c r="Q156" s="187"/>
      <c r="R156" s="187"/>
      <c r="S156" s="187"/>
      <c r="T156" s="18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183" t="s">
        <v>134</v>
      </c>
      <c r="AU156" s="183" t="s">
        <v>81</v>
      </c>
      <c r="AV156" s="14" t="s">
        <v>128</v>
      </c>
      <c r="AW156" s="14" t="s">
        <v>33</v>
      </c>
      <c r="AX156" s="14" t="s">
        <v>79</v>
      </c>
      <c r="AY156" s="183" t="s">
        <v>121</v>
      </c>
    </row>
    <row r="157" s="13" customFormat="1">
      <c r="A157" s="13"/>
      <c r="B157" s="175"/>
      <c r="C157" s="13"/>
      <c r="D157" s="169" t="s">
        <v>134</v>
      </c>
      <c r="E157" s="13"/>
      <c r="F157" s="177" t="s">
        <v>213</v>
      </c>
      <c r="G157" s="13"/>
      <c r="H157" s="178">
        <v>20.399999999999999</v>
      </c>
      <c r="I157" s="13"/>
      <c r="J157" s="13"/>
      <c r="K157" s="13"/>
      <c r="L157" s="175"/>
      <c r="M157" s="179"/>
      <c r="N157" s="180"/>
      <c r="O157" s="180"/>
      <c r="P157" s="180"/>
      <c r="Q157" s="180"/>
      <c r="R157" s="180"/>
      <c r="S157" s="180"/>
      <c r="T157" s="18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76" t="s">
        <v>134</v>
      </c>
      <c r="AU157" s="176" t="s">
        <v>81</v>
      </c>
      <c r="AV157" s="13" t="s">
        <v>81</v>
      </c>
      <c r="AW157" s="13" t="s">
        <v>4</v>
      </c>
      <c r="AX157" s="13" t="s">
        <v>79</v>
      </c>
      <c r="AY157" s="176" t="s">
        <v>121</v>
      </c>
    </row>
    <row r="158" s="2" customFormat="1" ht="21.75" customHeight="1">
      <c r="A158" s="31"/>
      <c r="B158" s="156"/>
      <c r="C158" s="157" t="s">
        <v>214</v>
      </c>
      <c r="D158" s="157" t="s">
        <v>123</v>
      </c>
      <c r="E158" s="158" t="s">
        <v>215</v>
      </c>
      <c r="F158" s="159" t="s">
        <v>216</v>
      </c>
      <c r="G158" s="160" t="s">
        <v>126</v>
      </c>
      <c r="H158" s="161">
        <v>174</v>
      </c>
      <c r="I158" s="162">
        <v>29.100000000000001</v>
      </c>
      <c r="J158" s="162">
        <f>ROUND(I158*H158,2)</f>
        <v>5063.3999999999996</v>
      </c>
      <c r="K158" s="159" t="s">
        <v>127</v>
      </c>
      <c r="L158" s="32"/>
      <c r="M158" s="163" t="s">
        <v>3</v>
      </c>
      <c r="N158" s="164" t="s">
        <v>42</v>
      </c>
      <c r="O158" s="165">
        <v>0.059999999999999998</v>
      </c>
      <c r="P158" s="165">
        <f>O158*H158</f>
        <v>10.44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7" t="s">
        <v>128</v>
      </c>
      <c r="AT158" s="167" t="s">
        <v>123</v>
      </c>
      <c r="AU158" s="167" t="s">
        <v>81</v>
      </c>
      <c r="AY158" s="18" t="s">
        <v>121</v>
      </c>
      <c r="BE158" s="168">
        <f>IF(N158="základní",J158,0)</f>
        <v>5063.3999999999996</v>
      </c>
      <c r="BF158" s="168">
        <f>IF(N158="snížená",J158,0)</f>
        <v>0</v>
      </c>
      <c r="BG158" s="168">
        <f>IF(N158="zákl. přenesená",J158,0)</f>
        <v>0</v>
      </c>
      <c r="BH158" s="168">
        <f>IF(N158="sníž. přenesená",J158,0)</f>
        <v>0</v>
      </c>
      <c r="BI158" s="168">
        <f>IF(N158="nulová",J158,0)</f>
        <v>0</v>
      </c>
      <c r="BJ158" s="18" t="s">
        <v>79</v>
      </c>
      <c r="BK158" s="168">
        <f>ROUND(I158*H158,2)</f>
        <v>5063.3999999999996</v>
      </c>
      <c r="BL158" s="18" t="s">
        <v>128</v>
      </c>
      <c r="BM158" s="167" t="s">
        <v>217</v>
      </c>
    </row>
    <row r="159" s="2" customFormat="1">
      <c r="A159" s="31"/>
      <c r="B159" s="32"/>
      <c r="C159" s="31"/>
      <c r="D159" s="169" t="s">
        <v>130</v>
      </c>
      <c r="E159" s="31"/>
      <c r="F159" s="170" t="s">
        <v>218</v>
      </c>
      <c r="G159" s="31"/>
      <c r="H159" s="31"/>
      <c r="I159" s="31"/>
      <c r="J159" s="31"/>
      <c r="K159" s="31"/>
      <c r="L159" s="32"/>
      <c r="M159" s="171"/>
      <c r="N159" s="172"/>
      <c r="O159" s="64"/>
      <c r="P159" s="64"/>
      <c r="Q159" s="64"/>
      <c r="R159" s="64"/>
      <c r="S159" s="64"/>
      <c r="T159" s="65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8" t="s">
        <v>130</v>
      </c>
      <c r="AU159" s="18" t="s">
        <v>81</v>
      </c>
    </row>
    <row r="160" s="2" customFormat="1">
      <c r="A160" s="31"/>
      <c r="B160" s="32"/>
      <c r="C160" s="31"/>
      <c r="D160" s="173" t="s">
        <v>132</v>
      </c>
      <c r="E160" s="31"/>
      <c r="F160" s="174" t="s">
        <v>219</v>
      </c>
      <c r="G160" s="31"/>
      <c r="H160" s="31"/>
      <c r="I160" s="31"/>
      <c r="J160" s="31"/>
      <c r="K160" s="31"/>
      <c r="L160" s="32"/>
      <c r="M160" s="171"/>
      <c r="N160" s="172"/>
      <c r="O160" s="64"/>
      <c r="P160" s="64"/>
      <c r="Q160" s="64"/>
      <c r="R160" s="64"/>
      <c r="S160" s="64"/>
      <c r="T160" s="65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8" t="s">
        <v>132</v>
      </c>
      <c r="AU160" s="18" t="s">
        <v>81</v>
      </c>
    </row>
    <row r="161" s="13" customFormat="1">
      <c r="A161" s="13"/>
      <c r="B161" s="175"/>
      <c r="C161" s="13"/>
      <c r="D161" s="169" t="s">
        <v>134</v>
      </c>
      <c r="E161" s="176" t="s">
        <v>3</v>
      </c>
      <c r="F161" s="177" t="s">
        <v>135</v>
      </c>
      <c r="G161" s="13"/>
      <c r="H161" s="178">
        <v>165</v>
      </c>
      <c r="I161" s="13"/>
      <c r="J161" s="13"/>
      <c r="K161" s="13"/>
      <c r="L161" s="175"/>
      <c r="M161" s="179"/>
      <c r="N161" s="180"/>
      <c r="O161" s="180"/>
      <c r="P161" s="180"/>
      <c r="Q161" s="180"/>
      <c r="R161" s="180"/>
      <c r="S161" s="180"/>
      <c r="T161" s="18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76" t="s">
        <v>134</v>
      </c>
      <c r="AU161" s="176" t="s">
        <v>81</v>
      </c>
      <c r="AV161" s="13" t="s">
        <v>81</v>
      </c>
      <c r="AW161" s="13" t="s">
        <v>33</v>
      </c>
      <c r="AX161" s="13" t="s">
        <v>71</v>
      </c>
      <c r="AY161" s="176" t="s">
        <v>121</v>
      </c>
    </row>
    <row r="162" s="13" customFormat="1">
      <c r="A162" s="13"/>
      <c r="B162" s="175"/>
      <c r="C162" s="13"/>
      <c r="D162" s="169" t="s">
        <v>134</v>
      </c>
      <c r="E162" s="176" t="s">
        <v>3</v>
      </c>
      <c r="F162" s="177" t="s">
        <v>136</v>
      </c>
      <c r="G162" s="13"/>
      <c r="H162" s="178">
        <v>9</v>
      </c>
      <c r="I162" s="13"/>
      <c r="J162" s="13"/>
      <c r="K162" s="13"/>
      <c r="L162" s="175"/>
      <c r="M162" s="179"/>
      <c r="N162" s="180"/>
      <c r="O162" s="180"/>
      <c r="P162" s="180"/>
      <c r="Q162" s="180"/>
      <c r="R162" s="180"/>
      <c r="S162" s="180"/>
      <c r="T162" s="18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76" t="s">
        <v>134</v>
      </c>
      <c r="AU162" s="176" t="s">
        <v>81</v>
      </c>
      <c r="AV162" s="13" t="s">
        <v>81</v>
      </c>
      <c r="AW162" s="13" t="s">
        <v>33</v>
      </c>
      <c r="AX162" s="13" t="s">
        <v>71</v>
      </c>
      <c r="AY162" s="176" t="s">
        <v>121</v>
      </c>
    </row>
    <row r="163" s="14" customFormat="1">
      <c r="A163" s="14"/>
      <c r="B163" s="182"/>
      <c r="C163" s="14"/>
      <c r="D163" s="169" t="s">
        <v>134</v>
      </c>
      <c r="E163" s="183" t="s">
        <v>3</v>
      </c>
      <c r="F163" s="184" t="s">
        <v>138</v>
      </c>
      <c r="G163" s="14"/>
      <c r="H163" s="185">
        <v>174</v>
      </c>
      <c r="I163" s="14"/>
      <c r="J163" s="14"/>
      <c r="K163" s="14"/>
      <c r="L163" s="182"/>
      <c r="M163" s="186"/>
      <c r="N163" s="187"/>
      <c r="O163" s="187"/>
      <c r="P163" s="187"/>
      <c r="Q163" s="187"/>
      <c r="R163" s="187"/>
      <c r="S163" s="187"/>
      <c r="T163" s="18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83" t="s">
        <v>134</v>
      </c>
      <c r="AU163" s="183" t="s">
        <v>81</v>
      </c>
      <c r="AV163" s="14" t="s">
        <v>128</v>
      </c>
      <c r="AW163" s="14" t="s">
        <v>33</v>
      </c>
      <c r="AX163" s="14" t="s">
        <v>79</v>
      </c>
      <c r="AY163" s="183" t="s">
        <v>121</v>
      </c>
    </row>
    <row r="164" s="2" customFormat="1" ht="24.15" customHeight="1">
      <c r="A164" s="31"/>
      <c r="B164" s="156"/>
      <c r="C164" s="157" t="s">
        <v>220</v>
      </c>
      <c r="D164" s="157" t="s">
        <v>123</v>
      </c>
      <c r="E164" s="158" t="s">
        <v>221</v>
      </c>
      <c r="F164" s="159" t="s">
        <v>222</v>
      </c>
      <c r="G164" s="160" t="s">
        <v>126</v>
      </c>
      <c r="H164" s="161">
        <v>33</v>
      </c>
      <c r="I164" s="162">
        <v>413</v>
      </c>
      <c r="J164" s="162">
        <f>ROUND(I164*H164,2)</f>
        <v>13629</v>
      </c>
      <c r="K164" s="159" t="s">
        <v>127</v>
      </c>
      <c r="L164" s="32"/>
      <c r="M164" s="163" t="s">
        <v>3</v>
      </c>
      <c r="N164" s="164" t="s">
        <v>42</v>
      </c>
      <c r="O164" s="165">
        <v>0.66000000000000003</v>
      </c>
      <c r="P164" s="165">
        <f>O164*H164</f>
        <v>21.780000000000001</v>
      </c>
      <c r="Q164" s="165">
        <v>0.14610000000000001</v>
      </c>
      <c r="R164" s="165">
        <f>Q164*H164</f>
        <v>4.8212999999999999</v>
      </c>
      <c r="S164" s="165">
        <v>0</v>
      </c>
      <c r="T164" s="166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7" t="s">
        <v>128</v>
      </c>
      <c r="AT164" s="167" t="s">
        <v>123</v>
      </c>
      <c r="AU164" s="167" t="s">
        <v>81</v>
      </c>
      <c r="AY164" s="18" t="s">
        <v>121</v>
      </c>
      <c r="BE164" s="168">
        <f>IF(N164="základní",J164,0)</f>
        <v>13629</v>
      </c>
      <c r="BF164" s="168">
        <f>IF(N164="snížená",J164,0)</f>
        <v>0</v>
      </c>
      <c r="BG164" s="168">
        <f>IF(N164="zákl. přenesená",J164,0)</f>
        <v>0</v>
      </c>
      <c r="BH164" s="168">
        <f>IF(N164="sníž. přenesená",J164,0)</f>
        <v>0</v>
      </c>
      <c r="BI164" s="168">
        <f>IF(N164="nulová",J164,0)</f>
        <v>0</v>
      </c>
      <c r="BJ164" s="18" t="s">
        <v>79</v>
      </c>
      <c r="BK164" s="168">
        <f>ROUND(I164*H164,2)</f>
        <v>13629</v>
      </c>
      <c r="BL164" s="18" t="s">
        <v>128</v>
      </c>
      <c r="BM164" s="167" t="s">
        <v>223</v>
      </c>
    </row>
    <row r="165" s="2" customFormat="1">
      <c r="A165" s="31"/>
      <c r="B165" s="32"/>
      <c r="C165" s="31"/>
      <c r="D165" s="169" t="s">
        <v>130</v>
      </c>
      <c r="E165" s="31"/>
      <c r="F165" s="170" t="s">
        <v>224</v>
      </c>
      <c r="G165" s="31"/>
      <c r="H165" s="31"/>
      <c r="I165" s="31"/>
      <c r="J165" s="31"/>
      <c r="K165" s="31"/>
      <c r="L165" s="32"/>
      <c r="M165" s="171"/>
      <c r="N165" s="172"/>
      <c r="O165" s="64"/>
      <c r="P165" s="64"/>
      <c r="Q165" s="64"/>
      <c r="R165" s="64"/>
      <c r="S165" s="64"/>
      <c r="T165" s="65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8" t="s">
        <v>130</v>
      </c>
      <c r="AU165" s="18" t="s">
        <v>81</v>
      </c>
    </row>
    <row r="166" s="2" customFormat="1">
      <c r="A166" s="31"/>
      <c r="B166" s="32"/>
      <c r="C166" s="31"/>
      <c r="D166" s="173" t="s">
        <v>132</v>
      </c>
      <c r="E166" s="31"/>
      <c r="F166" s="174" t="s">
        <v>225</v>
      </c>
      <c r="G166" s="31"/>
      <c r="H166" s="31"/>
      <c r="I166" s="31"/>
      <c r="J166" s="31"/>
      <c r="K166" s="31"/>
      <c r="L166" s="32"/>
      <c r="M166" s="171"/>
      <c r="N166" s="172"/>
      <c r="O166" s="64"/>
      <c r="P166" s="64"/>
      <c r="Q166" s="64"/>
      <c r="R166" s="64"/>
      <c r="S166" s="64"/>
      <c r="T166" s="65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8" t="s">
        <v>132</v>
      </c>
      <c r="AU166" s="18" t="s">
        <v>81</v>
      </c>
    </row>
    <row r="167" s="13" customFormat="1">
      <c r="A167" s="13"/>
      <c r="B167" s="175"/>
      <c r="C167" s="13"/>
      <c r="D167" s="169" t="s">
        <v>134</v>
      </c>
      <c r="E167" s="176" t="s">
        <v>3</v>
      </c>
      <c r="F167" s="177" t="s">
        <v>179</v>
      </c>
      <c r="G167" s="13"/>
      <c r="H167" s="178">
        <v>33</v>
      </c>
      <c r="I167" s="13"/>
      <c r="J167" s="13"/>
      <c r="K167" s="13"/>
      <c r="L167" s="175"/>
      <c r="M167" s="179"/>
      <c r="N167" s="180"/>
      <c r="O167" s="180"/>
      <c r="P167" s="180"/>
      <c r="Q167" s="180"/>
      <c r="R167" s="180"/>
      <c r="S167" s="180"/>
      <c r="T167" s="18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76" t="s">
        <v>134</v>
      </c>
      <c r="AU167" s="176" t="s">
        <v>81</v>
      </c>
      <c r="AV167" s="13" t="s">
        <v>81</v>
      </c>
      <c r="AW167" s="13" t="s">
        <v>33</v>
      </c>
      <c r="AX167" s="13" t="s">
        <v>79</v>
      </c>
      <c r="AY167" s="176" t="s">
        <v>121</v>
      </c>
    </row>
    <row r="168" s="2" customFormat="1" ht="16.5" customHeight="1">
      <c r="A168" s="31"/>
      <c r="B168" s="156"/>
      <c r="C168" s="189" t="s">
        <v>9</v>
      </c>
      <c r="D168" s="189" t="s">
        <v>194</v>
      </c>
      <c r="E168" s="190" t="s">
        <v>226</v>
      </c>
      <c r="F168" s="191" t="s">
        <v>227</v>
      </c>
      <c r="G168" s="192" t="s">
        <v>126</v>
      </c>
      <c r="H168" s="193">
        <v>33.990000000000002</v>
      </c>
      <c r="I168" s="194">
        <v>351</v>
      </c>
      <c r="J168" s="194">
        <f>ROUND(I168*H168,2)</f>
        <v>11930.49</v>
      </c>
      <c r="K168" s="191" t="s">
        <v>3</v>
      </c>
      <c r="L168" s="195"/>
      <c r="M168" s="196" t="s">
        <v>3</v>
      </c>
      <c r="N168" s="197" t="s">
        <v>42</v>
      </c>
      <c r="O168" s="165">
        <v>0</v>
      </c>
      <c r="P168" s="165">
        <f>O168*H168</f>
        <v>0</v>
      </c>
      <c r="Q168" s="165">
        <v>0.13500000000000001</v>
      </c>
      <c r="R168" s="165">
        <f>Q168*H168</f>
        <v>4.5886500000000003</v>
      </c>
      <c r="S168" s="165">
        <v>0</v>
      </c>
      <c r="T168" s="166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7" t="s">
        <v>181</v>
      </c>
      <c r="AT168" s="167" t="s">
        <v>194</v>
      </c>
      <c r="AU168" s="167" t="s">
        <v>81</v>
      </c>
      <c r="AY168" s="18" t="s">
        <v>121</v>
      </c>
      <c r="BE168" s="168">
        <f>IF(N168="základní",J168,0)</f>
        <v>11930.49</v>
      </c>
      <c r="BF168" s="168">
        <f>IF(N168="snížená",J168,0)</f>
        <v>0</v>
      </c>
      <c r="BG168" s="168">
        <f>IF(N168="zákl. přenesená",J168,0)</f>
        <v>0</v>
      </c>
      <c r="BH168" s="168">
        <f>IF(N168="sníž. přenesená",J168,0)</f>
        <v>0</v>
      </c>
      <c r="BI168" s="168">
        <f>IF(N168="nulová",J168,0)</f>
        <v>0</v>
      </c>
      <c r="BJ168" s="18" t="s">
        <v>79</v>
      </c>
      <c r="BK168" s="168">
        <f>ROUND(I168*H168,2)</f>
        <v>11930.49</v>
      </c>
      <c r="BL168" s="18" t="s">
        <v>128</v>
      </c>
      <c r="BM168" s="167" t="s">
        <v>228</v>
      </c>
    </row>
    <row r="169" s="2" customFormat="1">
      <c r="A169" s="31"/>
      <c r="B169" s="32"/>
      <c r="C169" s="31"/>
      <c r="D169" s="169" t="s">
        <v>130</v>
      </c>
      <c r="E169" s="31"/>
      <c r="F169" s="170" t="s">
        <v>229</v>
      </c>
      <c r="G169" s="31"/>
      <c r="H169" s="31"/>
      <c r="I169" s="31"/>
      <c r="J169" s="31"/>
      <c r="K169" s="31"/>
      <c r="L169" s="32"/>
      <c r="M169" s="171"/>
      <c r="N169" s="172"/>
      <c r="O169" s="64"/>
      <c r="P169" s="64"/>
      <c r="Q169" s="64"/>
      <c r="R169" s="64"/>
      <c r="S169" s="64"/>
      <c r="T169" s="65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8" t="s">
        <v>130</v>
      </c>
      <c r="AU169" s="18" t="s">
        <v>81</v>
      </c>
    </row>
    <row r="170" s="13" customFormat="1">
      <c r="A170" s="13"/>
      <c r="B170" s="175"/>
      <c r="C170" s="13"/>
      <c r="D170" s="169" t="s">
        <v>134</v>
      </c>
      <c r="E170" s="13"/>
      <c r="F170" s="177" t="s">
        <v>230</v>
      </c>
      <c r="G170" s="13"/>
      <c r="H170" s="178">
        <v>33.990000000000002</v>
      </c>
      <c r="I170" s="13"/>
      <c r="J170" s="13"/>
      <c r="K170" s="13"/>
      <c r="L170" s="175"/>
      <c r="M170" s="179"/>
      <c r="N170" s="180"/>
      <c r="O170" s="180"/>
      <c r="P170" s="180"/>
      <c r="Q170" s="180"/>
      <c r="R170" s="180"/>
      <c r="S170" s="180"/>
      <c r="T170" s="18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76" t="s">
        <v>134</v>
      </c>
      <c r="AU170" s="176" t="s">
        <v>81</v>
      </c>
      <c r="AV170" s="13" t="s">
        <v>81</v>
      </c>
      <c r="AW170" s="13" t="s">
        <v>4</v>
      </c>
      <c r="AX170" s="13" t="s">
        <v>79</v>
      </c>
      <c r="AY170" s="176" t="s">
        <v>121</v>
      </c>
    </row>
    <row r="171" s="12" customFormat="1" ht="22.8" customHeight="1">
      <c r="A171" s="12"/>
      <c r="B171" s="144"/>
      <c r="C171" s="12"/>
      <c r="D171" s="145" t="s">
        <v>70</v>
      </c>
      <c r="E171" s="154" t="s">
        <v>181</v>
      </c>
      <c r="F171" s="154" t="s">
        <v>231</v>
      </c>
      <c r="G171" s="12"/>
      <c r="H171" s="12"/>
      <c r="I171" s="12"/>
      <c r="J171" s="155">
        <f>BK171</f>
        <v>8010</v>
      </c>
      <c r="K171" s="12"/>
      <c r="L171" s="144"/>
      <c r="M171" s="148"/>
      <c r="N171" s="149"/>
      <c r="O171" s="149"/>
      <c r="P171" s="150">
        <f>SUM(P172:P180)</f>
        <v>12.309000000000001</v>
      </c>
      <c r="Q171" s="149"/>
      <c r="R171" s="150">
        <f>SUM(R172:R180)</f>
        <v>1.77772</v>
      </c>
      <c r="S171" s="149"/>
      <c r="T171" s="151">
        <f>SUM(T172:T180)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45" t="s">
        <v>79</v>
      </c>
      <c r="AT171" s="152" t="s">
        <v>70</v>
      </c>
      <c r="AU171" s="152" t="s">
        <v>79</v>
      </c>
      <c r="AY171" s="145" t="s">
        <v>121</v>
      </c>
      <c r="BK171" s="153">
        <f>SUM(BK172:BK180)</f>
        <v>8010</v>
      </c>
    </row>
    <row r="172" s="2" customFormat="1" ht="16.5" customHeight="1">
      <c r="A172" s="31"/>
      <c r="B172" s="156"/>
      <c r="C172" s="157" t="s">
        <v>232</v>
      </c>
      <c r="D172" s="157" t="s">
        <v>123</v>
      </c>
      <c r="E172" s="158" t="s">
        <v>233</v>
      </c>
      <c r="F172" s="159" t="s">
        <v>234</v>
      </c>
      <c r="G172" s="160" t="s">
        <v>235</v>
      </c>
      <c r="H172" s="161">
        <v>1</v>
      </c>
      <c r="I172" s="162">
        <v>2260</v>
      </c>
      <c r="J172" s="162">
        <f>ROUND(I172*H172,2)</f>
        <v>2260</v>
      </c>
      <c r="K172" s="159" t="s">
        <v>127</v>
      </c>
      <c r="L172" s="32"/>
      <c r="M172" s="163" t="s">
        <v>3</v>
      </c>
      <c r="N172" s="164" t="s">
        <v>42</v>
      </c>
      <c r="O172" s="165">
        <v>3.839</v>
      </c>
      <c r="P172" s="165">
        <f>O172*H172</f>
        <v>3.839</v>
      </c>
      <c r="Q172" s="165">
        <v>0.42368</v>
      </c>
      <c r="R172" s="165">
        <f>Q172*H172</f>
        <v>0.42368</v>
      </c>
      <c r="S172" s="165">
        <v>0</v>
      </c>
      <c r="T172" s="166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7" t="s">
        <v>128</v>
      </c>
      <c r="AT172" s="167" t="s">
        <v>123</v>
      </c>
      <c r="AU172" s="167" t="s">
        <v>81</v>
      </c>
      <c r="AY172" s="18" t="s">
        <v>121</v>
      </c>
      <c r="BE172" s="168">
        <f>IF(N172="základní",J172,0)</f>
        <v>2260</v>
      </c>
      <c r="BF172" s="168">
        <f>IF(N172="snížená",J172,0)</f>
        <v>0</v>
      </c>
      <c r="BG172" s="168">
        <f>IF(N172="zákl. přenesená",J172,0)</f>
        <v>0</v>
      </c>
      <c r="BH172" s="168">
        <f>IF(N172="sníž. přenesená",J172,0)</f>
        <v>0</v>
      </c>
      <c r="BI172" s="168">
        <f>IF(N172="nulová",J172,0)</f>
        <v>0</v>
      </c>
      <c r="BJ172" s="18" t="s">
        <v>79</v>
      </c>
      <c r="BK172" s="168">
        <f>ROUND(I172*H172,2)</f>
        <v>2260</v>
      </c>
      <c r="BL172" s="18" t="s">
        <v>128</v>
      </c>
      <c r="BM172" s="167" t="s">
        <v>236</v>
      </c>
    </row>
    <row r="173" s="2" customFormat="1">
      <c r="A173" s="31"/>
      <c r="B173" s="32"/>
      <c r="C173" s="31"/>
      <c r="D173" s="169" t="s">
        <v>130</v>
      </c>
      <c r="E173" s="31"/>
      <c r="F173" s="170" t="s">
        <v>234</v>
      </c>
      <c r="G173" s="31"/>
      <c r="H173" s="31"/>
      <c r="I173" s="31"/>
      <c r="J173" s="31"/>
      <c r="K173" s="31"/>
      <c r="L173" s="32"/>
      <c r="M173" s="171"/>
      <c r="N173" s="172"/>
      <c r="O173" s="64"/>
      <c r="P173" s="64"/>
      <c r="Q173" s="64"/>
      <c r="R173" s="64"/>
      <c r="S173" s="64"/>
      <c r="T173" s="65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8" t="s">
        <v>130</v>
      </c>
      <c r="AU173" s="18" t="s">
        <v>81</v>
      </c>
    </row>
    <row r="174" s="2" customFormat="1">
      <c r="A174" s="31"/>
      <c r="B174" s="32"/>
      <c r="C174" s="31"/>
      <c r="D174" s="173" t="s">
        <v>132</v>
      </c>
      <c r="E174" s="31"/>
      <c r="F174" s="174" t="s">
        <v>237</v>
      </c>
      <c r="G174" s="31"/>
      <c r="H174" s="31"/>
      <c r="I174" s="31"/>
      <c r="J174" s="31"/>
      <c r="K174" s="31"/>
      <c r="L174" s="32"/>
      <c r="M174" s="171"/>
      <c r="N174" s="172"/>
      <c r="O174" s="64"/>
      <c r="P174" s="64"/>
      <c r="Q174" s="64"/>
      <c r="R174" s="64"/>
      <c r="S174" s="64"/>
      <c r="T174" s="65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8" t="s">
        <v>132</v>
      </c>
      <c r="AU174" s="18" t="s">
        <v>81</v>
      </c>
    </row>
    <row r="175" s="2" customFormat="1" ht="16.5" customHeight="1">
      <c r="A175" s="31"/>
      <c r="B175" s="156"/>
      <c r="C175" s="157" t="s">
        <v>238</v>
      </c>
      <c r="D175" s="157" t="s">
        <v>123</v>
      </c>
      <c r="E175" s="158" t="s">
        <v>239</v>
      </c>
      <c r="F175" s="159" t="s">
        <v>240</v>
      </c>
      <c r="G175" s="160" t="s">
        <v>235</v>
      </c>
      <c r="H175" s="161">
        <v>1</v>
      </c>
      <c r="I175" s="162">
        <v>2150</v>
      </c>
      <c r="J175" s="162">
        <f>ROUND(I175*H175,2)</f>
        <v>2150</v>
      </c>
      <c r="K175" s="159" t="s">
        <v>127</v>
      </c>
      <c r="L175" s="32"/>
      <c r="M175" s="163" t="s">
        <v>3</v>
      </c>
      <c r="N175" s="164" t="s">
        <v>42</v>
      </c>
      <c r="O175" s="165">
        <v>3.8170000000000002</v>
      </c>
      <c r="P175" s="165">
        <f>O175*H175</f>
        <v>3.8170000000000002</v>
      </c>
      <c r="Q175" s="165">
        <v>0.42080000000000001</v>
      </c>
      <c r="R175" s="165">
        <f>Q175*H175</f>
        <v>0.42080000000000001</v>
      </c>
      <c r="S175" s="165">
        <v>0</v>
      </c>
      <c r="T175" s="166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7" t="s">
        <v>128</v>
      </c>
      <c r="AT175" s="167" t="s">
        <v>123</v>
      </c>
      <c r="AU175" s="167" t="s">
        <v>81</v>
      </c>
      <c r="AY175" s="18" t="s">
        <v>121</v>
      </c>
      <c r="BE175" s="168">
        <f>IF(N175="základní",J175,0)</f>
        <v>2150</v>
      </c>
      <c r="BF175" s="168">
        <f>IF(N175="snížená",J175,0)</f>
        <v>0</v>
      </c>
      <c r="BG175" s="168">
        <f>IF(N175="zákl. přenesená",J175,0)</f>
        <v>0</v>
      </c>
      <c r="BH175" s="168">
        <f>IF(N175="sníž. přenesená",J175,0)</f>
        <v>0</v>
      </c>
      <c r="BI175" s="168">
        <f>IF(N175="nulová",J175,0)</f>
        <v>0</v>
      </c>
      <c r="BJ175" s="18" t="s">
        <v>79</v>
      </c>
      <c r="BK175" s="168">
        <f>ROUND(I175*H175,2)</f>
        <v>2150</v>
      </c>
      <c r="BL175" s="18" t="s">
        <v>128</v>
      </c>
      <c r="BM175" s="167" t="s">
        <v>241</v>
      </c>
    </row>
    <row r="176" s="2" customFormat="1">
      <c r="A176" s="31"/>
      <c r="B176" s="32"/>
      <c r="C176" s="31"/>
      <c r="D176" s="169" t="s">
        <v>130</v>
      </c>
      <c r="E176" s="31"/>
      <c r="F176" s="170" t="s">
        <v>240</v>
      </c>
      <c r="G176" s="31"/>
      <c r="H176" s="31"/>
      <c r="I176" s="31"/>
      <c r="J176" s="31"/>
      <c r="K176" s="31"/>
      <c r="L176" s="32"/>
      <c r="M176" s="171"/>
      <c r="N176" s="172"/>
      <c r="O176" s="64"/>
      <c r="P176" s="64"/>
      <c r="Q176" s="64"/>
      <c r="R176" s="64"/>
      <c r="S176" s="64"/>
      <c r="T176" s="65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8" t="s">
        <v>130</v>
      </c>
      <c r="AU176" s="18" t="s">
        <v>81</v>
      </c>
    </row>
    <row r="177" s="2" customFormat="1">
      <c r="A177" s="31"/>
      <c r="B177" s="32"/>
      <c r="C177" s="31"/>
      <c r="D177" s="173" t="s">
        <v>132</v>
      </c>
      <c r="E177" s="31"/>
      <c r="F177" s="174" t="s">
        <v>242</v>
      </c>
      <c r="G177" s="31"/>
      <c r="H177" s="31"/>
      <c r="I177" s="31"/>
      <c r="J177" s="31"/>
      <c r="K177" s="31"/>
      <c r="L177" s="32"/>
      <c r="M177" s="171"/>
      <c r="N177" s="172"/>
      <c r="O177" s="64"/>
      <c r="P177" s="64"/>
      <c r="Q177" s="64"/>
      <c r="R177" s="64"/>
      <c r="S177" s="64"/>
      <c r="T177" s="65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8" t="s">
        <v>132</v>
      </c>
      <c r="AU177" s="18" t="s">
        <v>81</v>
      </c>
    </row>
    <row r="178" s="2" customFormat="1" ht="21.75" customHeight="1">
      <c r="A178" s="31"/>
      <c r="B178" s="156"/>
      <c r="C178" s="157" t="s">
        <v>243</v>
      </c>
      <c r="D178" s="157" t="s">
        <v>123</v>
      </c>
      <c r="E178" s="158" t="s">
        <v>244</v>
      </c>
      <c r="F178" s="159" t="s">
        <v>245</v>
      </c>
      <c r="G178" s="160" t="s">
        <v>235</v>
      </c>
      <c r="H178" s="161">
        <v>3</v>
      </c>
      <c r="I178" s="162">
        <v>1200</v>
      </c>
      <c r="J178" s="162">
        <f>ROUND(I178*H178,2)</f>
        <v>3600</v>
      </c>
      <c r="K178" s="159" t="s">
        <v>127</v>
      </c>
      <c r="L178" s="32"/>
      <c r="M178" s="163" t="s">
        <v>3</v>
      </c>
      <c r="N178" s="164" t="s">
        <v>42</v>
      </c>
      <c r="O178" s="165">
        <v>1.5509999999999999</v>
      </c>
      <c r="P178" s="165">
        <f>O178*H178</f>
        <v>4.6529999999999996</v>
      </c>
      <c r="Q178" s="165">
        <v>0.31108000000000002</v>
      </c>
      <c r="R178" s="165">
        <f>Q178*H178</f>
        <v>0.93324000000000007</v>
      </c>
      <c r="S178" s="165">
        <v>0</v>
      </c>
      <c r="T178" s="166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7" t="s">
        <v>128</v>
      </c>
      <c r="AT178" s="167" t="s">
        <v>123</v>
      </c>
      <c r="AU178" s="167" t="s">
        <v>81</v>
      </c>
      <c r="AY178" s="18" t="s">
        <v>121</v>
      </c>
      <c r="BE178" s="168">
        <f>IF(N178="základní",J178,0)</f>
        <v>3600</v>
      </c>
      <c r="BF178" s="168">
        <f>IF(N178="snížená",J178,0)</f>
        <v>0</v>
      </c>
      <c r="BG178" s="168">
        <f>IF(N178="zákl. přenesená",J178,0)</f>
        <v>0</v>
      </c>
      <c r="BH178" s="168">
        <f>IF(N178="sníž. přenesená",J178,0)</f>
        <v>0</v>
      </c>
      <c r="BI178" s="168">
        <f>IF(N178="nulová",J178,0)</f>
        <v>0</v>
      </c>
      <c r="BJ178" s="18" t="s">
        <v>79</v>
      </c>
      <c r="BK178" s="168">
        <f>ROUND(I178*H178,2)</f>
        <v>3600</v>
      </c>
      <c r="BL178" s="18" t="s">
        <v>128</v>
      </c>
      <c r="BM178" s="167" t="s">
        <v>246</v>
      </c>
    </row>
    <row r="179" s="2" customFormat="1">
      <c r="A179" s="31"/>
      <c r="B179" s="32"/>
      <c r="C179" s="31"/>
      <c r="D179" s="169" t="s">
        <v>130</v>
      </c>
      <c r="E179" s="31"/>
      <c r="F179" s="170" t="s">
        <v>247</v>
      </c>
      <c r="G179" s="31"/>
      <c r="H179" s="31"/>
      <c r="I179" s="31"/>
      <c r="J179" s="31"/>
      <c r="K179" s="31"/>
      <c r="L179" s="32"/>
      <c r="M179" s="171"/>
      <c r="N179" s="172"/>
      <c r="O179" s="64"/>
      <c r="P179" s="64"/>
      <c r="Q179" s="64"/>
      <c r="R179" s="64"/>
      <c r="S179" s="64"/>
      <c r="T179" s="65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8" t="s">
        <v>130</v>
      </c>
      <c r="AU179" s="18" t="s">
        <v>81</v>
      </c>
    </row>
    <row r="180" s="2" customFormat="1">
      <c r="A180" s="31"/>
      <c r="B180" s="32"/>
      <c r="C180" s="31"/>
      <c r="D180" s="173" t="s">
        <v>132</v>
      </c>
      <c r="E180" s="31"/>
      <c r="F180" s="174" t="s">
        <v>248</v>
      </c>
      <c r="G180" s="31"/>
      <c r="H180" s="31"/>
      <c r="I180" s="31"/>
      <c r="J180" s="31"/>
      <c r="K180" s="31"/>
      <c r="L180" s="32"/>
      <c r="M180" s="171"/>
      <c r="N180" s="172"/>
      <c r="O180" s="64"/>
      <c r="P180" s="64"/>
      <c r="Q180" s="64"/>
      <c r="R180" s="64"/>
      <c r="S180" s="64"/>
      <c r="T180" s="65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8" t="s">
        <v>132</v>
      </c>
      <c r="AU180" s="18" t="s">
        <v>81</v>
      </c>
    </row>
    <row r="181" s="12" customFormat="1" ht="22.8" customHeight="1">
      <c r="A181" s="12"/>
      <c r="B181" s="144"/>
      <c r="C181" s="12"/>
      <c r="D181" s="145" t="s">
        <v>70</v>
      </c>
      <c r="E181" s="154" t="s">
        <v>187</v>
      </c>
      <c r="F181" s="154" t="s">
        <v>249</v>
      </c>
      <c r="G181" s="12"/>
      <c r="H181" s="12"/>
      <c r="I181" s="12"/>
      <c r="J181" s="155">
        <f>BK181</f>
        <v>186215.91999999998</v>
      </c>
      <c r="K181" s="12"/>
      <c r="L181" s="144"/>
      <c r="M181" s="148"/>
      <c r="N181" s="149"/>
      <c r="O181" s="149"/>
      <c r="P181" s="150">
        <f>SUM(P182:P216)</f>
        <v>34.858499999999999</v>
      </c>
      <c r="Q181" s="149"/>
      <c r="R181" s="150">
        <f>SUM(R182:R216)</f>
        <v>17.621995000000002</v>
      </c>
      <c r="S181" s="149"/>
      <c r="T181" s="151">
        <f>SUM(T182:T216)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45" t="s">
        <v>79</v>
      </c>
      <c r="AT181" s="152" t="s">
        <v>70</v>
      </c>
      <c r="AU181" s="152" t="s">
        <v>79</v>
      </c>
      <c r="AY181" s="145" t="s">
        <v>121</v>
      </c>
      <c r="BK181" s="153">
        <f>SUM(BK182:BK216)</f>
        <v>186215.91999999998</v>
      </c>
    </row>
    <row r="182" s="2" customFormat="1" ht="16.5" customHeight="1">
      <c r="A182" s="31"/>
      <c r="B182" s="156"/>
      <c r="C182" s="157" t="s">
        <v>250</v>
      </c>
      <c r="D182" s="157" t="s">
        <v>123</v>
      </c>
      <c r="E182" s="158" t="s">
        <v>251</v>
      </c>
      <c r="F182" s="159" t="s">
        <v>252</v>
      </c>
      <c r="G182" s="160" t="s">
        <v>126</v>
      </c>
      <c r="H182" s="161">
        <v>30.5</v>
      </c>
      <c r="I182" s="162">
        <v>106</v>
      </c>
      <c r="J182" s="162">
        <f>ROUND(I182*H182,2)</f>
        <v>3233</v>
      </c>
      <c r="K182" s="159" t="s">
        <v>127</v>
      </c>
      <c r="L182" s="32"/>
      <c r="M182" s="163" t="s">
        <v>3</v>
      </c>
      <c r="N182" s="164" t="s">
        <v>42</v>
      </c>
      <c r="O182" s="165">
        <v>0.11799999999999999</v>
      </c>
      <c r="P182" s="165">
        <f>O182*H182</f>
        <v>3.5989999999999998</v>
      </c>
      <c r="Q182" s="165">
        <v>0.00084999999999999995</v>
      </c>
      <c r="R182" s="165">
        <f>Q182*H182</f>
        <v>0.025925</v>
      </c>
      <c r="S182" s="165">
        <v>0</v>
      </c>
      <c r="T182" s="166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7" t="s">
        <v>128</v>
      </c>
      <c r="AT182" s="167" t="s">
        <v>123</v>
      </c>
      <c r="AU182" s="167" t="s">
        <v>81</v>
      </c>
      <c r="AY182" s="18" t="s">
        <v>121</v>
      </c>
      <c r="BE182" s="168">
        <f>IF(N182="základní",J182,0)</f>
        <v>3233</v>
      </c>
      <c r="BF182" s="168">
        <f>IF(N182="snížená",J182,0)</f>
        <v>0</v>
      </c>
      <c r="BG182" s="168">
        <f>IF(N182="zákl. přenesená",J182,0)</f>
        <v>0</v>
      </c>
      <c r="BH182" s="168">
        <f>IF(N182="sníž. přenesená",J182,0)</f>
        <v>0</v>
      </c>
      <c r="BI182" s="168">
        <f>IF(N182="nulová",J182,0)</f>
        <v>0</v>
      </c>
      <c r="BJ182" s="18" t="s">
        <v>79</v>
      </c>
      <c r="BK182" s="168">
        <f>ROUND(I182*H182,2)</f>
        <v>3233</v>
      </c>
      <c r="BL182" s="18" t="s">
        <v>128</v>
      </c>
      <c r="BM182" s="167" t="s">
        <v>253</v>
      </c>
    </row>
    <row r="183" s="2" customFormat="1">
      <c r="A183" s="31"/>
      <c r="B183" s="32"/>
      <c r="C183" s="31"/>
      <c r="D183" s="169" t="s">
        <v>130</v>
      </c>
      <c r="E183" s="31"/>
      <c r="F183" s="170" t="s">
        <v>254</v>
      </c>
      <c r="G183" s="31"/>
      <c r="H183" s="31"/>
      <c r="I183" s="31"/>
      <c r="J183" s="31"/>
      <c r="K183" s="31"/>
      <c r="L183" s="32"/>
      <c r="M183" s="171"/>
      <c r="N183" s="172"/>
      <c r="O183" s="64"/>
      <c r="P183" s="64"/>
      <c r="Q183" s="64"/>
      <c r="R183" s="64"/>
      <c r="S183" s="64"/>
      <c r="T183" s="65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8" t="s">
        <v>130</v>
      </c>
      <c r="AU183" s="18" t="s">
        <v>81</v>
      </c>
    </row>
    <row r="184" s="2" customFormat="1">
      <c r="A184" s="31"/>
      <c r="B184" s="32"/>
      <c r="C184" s="31"/>
      <c r="D184" s="173" t="s">
        <v>132</v>
      </c>
      <c r="E184" s="31"/>
      <c r="F184" s="174" t="s">
        <v>255</v>
      </c>
      <c r="G184" s="31"/>
      <c r="H184" s="31"/>
      <c r="I184" s="31"/>
      <c r="J184" s="31"/>
      <c r="K184" s="31"/>
      <c r="L184" s="32"/>
      <c r="M184" s="171"/>
      <c r="N184" s="172"/>
      <c r="O184" s="64"/>
      <c r="P184" s="64"/>
      <c r="Q184" s="64"/>
      <c r="R184" s="64"/>
      <c r="S184" s="64"/>
      <c r="T184" s="65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8" t="s">
        <v>132</v>
      </c>
      <c r="AU184" s="18" t="s">
        <v>81</v>
      </c>
    </row>
    <row r="185" s="13" customFormat="1">
      <c r="A185" s="13"/>
      <c r="B185" s="175"/>
      <c r="C185" s="13"/>
      <c r="D185" s="169" t="s">
        <v>134</v>
      </c>
      <c r="E185" s="176" t="s">
        <v>3</v>
      </c>
      <c r="F185" s="177" t="s">
        <v>256</v>
      </c>
      <c r="G185" s="13"/>
      <c r="H185" s="178">
        <v>14</v>
      </c>
      <c r="I185" s="13"/>
      <c r="J185" s="13"/>
      <c r="K185" s="13"/>
      <c r="L185" s="175"/>
      <c r="M185" s="179"/>
      <c r="N185" s="180"/>
      <c r="O185" s="180"/>
      <c r="P185" s="180"/>
      <c r="Q185" s="180"/>
      <c r="R185" s="180"/>
      <c r="S185" s="180"/>
      <c r="T185" s="18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76" t="s">
        <v>134</v>
      </c>
      <c r="AU185" s="176" t="s">
        <v>81</v>
      </c>
      <c r="AV185" s="13" t="s">
        <v>81</v>
      </c>
      <c r="AW185" s="13" t="s">
        <v>33</v>
      </c>
      <c r="AX185" s="13" t="s">
        <v>71</v>
      </c>
      <c r="AY185" s="176" t="s">
        <v>121</v>
      </c>
    </row>
    <row r="186" s="13" customFormat="1">
      <c r="A186" s="13"/>
      <c r="B186" s="175"/>
      <c r="C186" s="13"/>
      <c r="D186" s="169" t="s">
        <v>134</v>
      </c>
      <c r="E186" s="176" t="s">
        <v>3</v>
      </c>
      <c r="F186" s="177" t="s">
        <v>257</v>
      </c>
      <c r="G186" s="13"/>
      <c r="H186" s="178">
        <v>12</v>
      </c>
      <c r="I186" s="13"/>
      <c r="J186" s="13"/>
      <c r="K186" s="13"/>
      <c r="L186" s="175"/>
      <c r="M186" s="179"/>
      <c r="N186" s="180"/>
      <c r="O186" s="180"/>
      <c r="P186" s="180"/>
      <c r="Q186" s="180"/>
      <c r="R186" s="180"/>
      <c r="S186" s="180"/>
      <c r="T186" s="18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76" t="s">
        <v>134</v>
      </c>
      <c r="AU186" s="176" t="s">
        <v>81</v>
      </c>
      <c r="AV186" s="13" t="s">
        <v>81</v>
      </c>
      <c r="AW186" s="13" t="s">
        <v>33</v>
      </c>
      <c r="AX186" s="13" t="s">
        <v>71</v>
      </c>
      <c r="AY186" s="176" t="s">
        <v>121</v>
      </c>
    </row>
    <row r="187" s="13" customFormat="1">
      <c r="A187" s="13"/>
      <c r="B187" s="175"/>
      <c r="C187" s="13"/>
      <c r="D187" s="169" t="s">
        <v>134</v>
      </c>
      <c r="E187" s="176" t="s">
        <v>3</v>
      </c>
      <c r="F187" s="177" t="s">
        <v>258</v>
      </c>
      <c r="G187" s="13"/>
      <c r="H187" s="178">
        <v>4.5</v>
      </c>
      <c r="I187" s="13"/>
      <c r="J187" s="13"/>
      <c r="K187" s="13"/>
      <c r="L187" s="175"/>
      <c r="M187" s="179"/>
      <c r="N187" s="180"/>
      <c r="O187" s="180"/>
      <c r="P187" s="180"/>
      <c r="Q187" s="180"/>
      <c r="R187" s="180"/>
      <c r="S187" s="180"/>
      <c r="T187" s="18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76" t="s">
        <v>134</v>
      </c>
      <c r="AU187" s="176" t="s">
        <v>81</v>
      </c>
      <c r="AV187" s="13" t="s">
        <v>81</v>
      </c>
      <c r="AW187" s="13" t="s">
        <v>33</v>
      </c>
      <c r="AX187" s="13" t="s">
        <v>71</v>
      </c>
      <c r="AY187" s="176" t="s">
        <v>121</v>
      </c>
    </row>
    <row r="188" s="14" customFormat="1">
      <c r="A188" s="14"/>
      <c r="B188" s="182"/>
      <c r="C188" s="14"/>
      <c r="D188" s="169" t="s">
        <v>134</v>
      </c>
      <c r="E188" s="183" t="s">
        <v>3</v>
      </c>
      <c r="F188" s="184" t="s">
        <v>138</v>
      </c>
      <c r="G188" s="14"/>
      <c r="H188" s="185">
        <v>30.5</v>
      </c>
      <c r="I188" s="14"/>
      <c r="J188" s="14"/>
      <c r="K188" s="14"/>
      <c r="L188" s="182"/>
      <c r="M188" s="186"/>
      <c r="N188" s="187"/>
      <c r="O188" s="187"/>
      <c r="P188" s="187"/>
      <c r="Q188" s="187"/>
      <c r="R188" s="187"/>
      <c r="S188" s="187"/>
      <c r="T188" s="18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83" t="s">
        <v>134</v>
      </c>
      <c r="AU188" s="183" t="s">
        <v>81</v>
      </c>
      <c r="AV188" s="14" t="s">
        <v>128</v>
      </c>
      <c r="AW188" s="14" t="s">
        <v>33</v>
      </c>
      <c r="AX188" s="14" t="s">
        <v>79</v>
      </c>
      <c r="AY188" s="183" t="s">
        <v>121</v>
      </c>
    </row>
    <row r="189" s="2" customFormat="1" ht="16.5" customHeight="1">
      <c r="A189" s="31"/>
      <c r="B189" s="156"/>
      <c r="C189" s="157" t="s">
        <v>259</v>
      </c>
      <c r="D189" s="157" t="s">
        <v>123</v>
      </c>
      <c r="E189" s="158" t="s">
        <v>260</v>
      </c>
      <c r="F189" s="159" t="s">
        <v>261</v>
      </c>
      <c r="G189" s="160" t="s">
        <v>126</v>
      </c>
      <c r="H189" s="161">
        <v>30.5</v>
      </c>
      <c r="I189" s="162">
        <v>348</v>
      </c>
      <c r="J189" s="162">
        <f>ROUND(I189*H189,2)</f>
        <v>10614</v>
      </c>
      <c r="K189" s="159" t="s">
        <v>127</v>
      </c>
      <c r="L189" s="32"/>
      <c r="M189" s="163" t="s">
        <v>3</v>
      </c>
      <c r="N189" s="164" t="s">
        <v>42</v>
      </c>
      <c r="O189" s="165">
        <v>0.129</v>
      </c>
      <c r="P189" s="165">
        <f>O189*H189</f>
        <v>3.9344999999999999</v>
      </c>
      <c r="Q189" s="165">
        <v>0.0025999999999999999</v>
      </c>
      <c r="R189" s="165">
        <f>Q189*H189</f>
        <v>0.079299999999999995</v>
      </c>
      <c r="S189" s="165">
        <v>0</v>
      </c>
      <c r="T189" s="166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7" t="s">
        <v>128</v>
      </c>
      <c r="AT189" s="167" t="s">
        <v>123</v>
      </c>
      <c r="AU189" s="167" t="s">
        <v>81</v>
      </c>
      <c r="AY189" s="18" t="s">
        <v>121</v>
      </c>
      <c r="BE189" s="168">
        <f>IF(N189="základní",J189,0)</f>
        <v>10614</v>
      </c>
      <c r="BF189" s="168">
        <f>IF(N189="snížená",J189,0)</f>
        <v>0</v>
      </c>
      <c r="BG189" s="168">
        <f>IF(N189="zákl. přenesená",J189,0)</f>
        <v>0</v>
      </c>
      <c r="BH189" s="168">
        <f>IF(N189="sníž. přenesená",J189,0)</f>
        <v>0</v>
      </c>
      <c r="BI189" s="168">
        <f>IF(N189="nulová",J189,0)</f>
        <v>0</v>
      </c>
      <c r="BJ189" s="18" t="s">
        <v>79</v>
      </c>
      <c r="BK189" s="168">
        <f>ROUND(I189*H189,2)</f>
        <v>10614</v>
      </c>
      <c r="BL189" s="18" t="s">
        <v>128</v>
      </c>
      <c r="BM189" s="167" t="s">
        <v>262</v>
      </c>
    </row>
    <row r="190" s="2" customFormat="1">
      <c r="A190" s="31"/>
      <c r="B190" s="32"/>
      <c r="C190" s="31"/>
      <c r="D190" s="169" t="s">
        <v>130</v>
      </c>
      <c r="E190" s="31"/>
      <c r="F190" s="170" t="s">
        <v>263</v>
      </c>
      <c r="G190" s="31"/>
      <c r="H190" s="31"/>
      <c r="I190" s="31"/>
      <c r="J190" s="31"/>
      <c r="K190" s="31"/>
      <c r="L190" s="32"/>
      <c r="M190" s="171"/>
      <c r="N190" s="172"/>
      <c r="O190" s="64"/>
      <c r="P190" s="64"/>
      <c r="Q190" s="64"/>
      <c r="R190" s="64"/>
      <c r="S190" s="64"/>
      <c r="T190" s="65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8" t="s">
        <v>130</v>
      </c>
      <c r="AU190" s="18" t="s">
        <v>81</v>
      </c>
    </row>
    <row r="191" s="2" customFormat="1">
      <c r="A191" s="31"/>
      <c r="B191" s="32"/>
      <c r="C191" s="31"/>
      <c r="D191" s="173" t="s">
        <v>132</v>
      </c>
      <c r="E191" s="31"/>
      <c r="F191" s="174" t="s">
        <v>264</v>
      </c>
      <c r="G191" s="31"/>
      <c r="H191" s="31"/>
      <c r="I191" s="31"/>
      <c r="J191" s="31"/>
      <c r="K191" s="31"/>
      <c r="L191" s="32"/>
      <c r="M191" s="171"/>
      <c r="N191" s="172"/>
      <c r="O191" s="64"/>
      <c r="P191" s="64"/>
      <c r="Q191" s="64"/>
      <c r="R191" s="64"/>
      <c r="S191" s="64"/>
      <c r="T191" s="65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8" t="s">
        <v>132</v>
      </c>
      <c r="AU191" s="18" t="s">
        <v>81</v>
      </c>
    </row>
    <row r="192" s="13" customFormat="1">
      <c r="A192" s="13"/>
      <c r="B192" s="175"/>
      <c r="C192" s="13"/>
      <c r="D192" s="169" t="s">
        <v>134</v>
      </c>
      <c r="E192" s="176" t="s">
        <v>3</v>
      </c>
      <c r="F192" s="177" t="s">
        <v>256</v>
      </c>
      <c r="G192" s="13"/>
      <c r="H192" s="178">
        <v>14</v>
      </c>
      <c r="I192" s="13"/>
      <c r="J192" s="13"/>
      <c r="K192" s="13"/>
      <c r="L192" s="175"/>
      <c r="M192" s="179"/>
      <c r="N192" s="180"/>
      <c r="O192" s="180"/>
      <c r="P192" s="180"/>
      <c r="Q192" s="180"/>
      <c r="R192" s="180"/>
      <c r="S192" s="180"/>
      <c r="T192" s="18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76" t="s">
        <v>134</v>
      </c>
      <c r="AU192" s="176" t="s">
        <v>81</v>
      </c>
      <c r="AV192" s="13" t="s">
        <v>81</v>
      </c>
      <c r="AW192" s="13" t="s">
        <v>33</v>
      </c>
      <c r="AX192" s="13" t="s">
        <v>71</v>
      </c>
      <c r="AY192" s="176" t="s">
        <v>121</v>
      </c>
    </row>
    <row r="193" s="13" customFormat="1">
      <c r="A193" s="13"/>
      <c r="B193" s="175"/>
      <c r="C193" s="13"/>
      <c r="D193" s="169" t="s">
        <v>134</v>
      </c>
      <c r="E193" s="176" t="s">
        <v>3</v>
      </c>
      <c r="F193" s="177" t="s">
        <v>257</v>
      </c>
      <c r="G193" s="13"/>
      <c r="H193" s="178">
        <v>12</v>
      </c>
      <c r="I193" s="13"/>
      <c r="J193" s="13"/>
      <c r="K193" s="13"/>
      <c r="L193" s="175"/>
      <c r="M193" s="179"/>
      <c r="N193" s="180"/>
      <c r="O193" s="180"/>
      <c r="P193" s="180"/>
      <c r="Q193" s="180"/>
      <c r="R193" s="180"/>
      <c r="S193" s="180"/>
      <c r="T193" s="18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76" t="s">
        <v>134</v>
      </c>
      <c r="AU193" s="176" t="s">
        <v>81</v>
      </c>
      <c r="AV193" s="13" t="s">
        <v>81</v>
      </c>
      <c r="AW193" s="13" t="s">
        <v>33</v>
      </c>
      <c r="AX193" s="13" t="s">
        <v>71</v>
      </c>
      <c r="AY193" s="176" t="s">
        <v>121</v>
      </c>
    </row>
    <row r="194" s="13" customFormat="1">
      <c r="A194" s="13"/>
      <c r="B194" s="175"/>
      <c r="C194" s="13"/>
      <c r="D194" s="169" t="s">
        <v>134</v>
      </c>
      <c r="E194" s="176" t="s">
        <v>3</v>
      </c>
      <c r="F194" s="177" t="s">
        <v>258</v>
      </c>
      <c r="G194" s="13"/>
      <c r="H194" s="178">
        <v>4.5</v>
      </c>
      <c r="I194" s="13"/>
      <c r="J194" s="13"/>
      <c r="K194" s="13"/>
      <c r="L194" s="175"/>
      <c r="M194" s="179"/>
      <c r="N194" s="180"/>
      <c r="O194" s="180"/>
      <c r="P194" s="180"/>
      <c r="Q194" s="180"/>
      <c r="R194" s="180"/>
      <c r="S194" s="180"/>
      <c r="T194" s="18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76" t="s">
        <v>134</v>
      </c>
      <c r="AU194" s="176" t="s">
        <v>81</v>
      </c>
      <c r="AV194" s="13" t="s">
        <v>81</v>
      </c>
      <c r="AW194" s="13" t="s">
        <v>33</v>
      </c>
      <c r="AX194" s="13" t="s">
        <v>71</v>
      </c>
      <c r="AY194" s="176" t="s">
        <v>121</v>
      </c>
    </row>
    <row r="195" s="14" customFormat="1">
      <c r="A195" s="14"/>
      <c r="B195" s="182"/>
      <c r="C195" s="14"/>
      <c r="D195" s="169" t="s">
        <v>134</v>
      </c>
      <c r="E195" s="183" t="s">
        <v>3</v>
      </c>
      <c r="F195" s="184" t="s">
        <v>138</v>
      </c>
      <c r="G195" s="14"/>
      <c r="H195" s="185">
        <v>30.5</v>
      </c>
      <c r="I195" s="14"/>
      <c r="J195" s="14"/>
      <c r="K195" s="14"/>
      <c r="L195" s="182"/>
      <c r="M195" s="186"/>
      <c r="N195" s="187"/>
      <c r="O195" s="187"/>
      <c r="P195" s="187"/>
      <c r="Q195" s="187"/>
      <c r="R195" s="187"/>
      <c r="S195" s="187"/>
      <c r="T195" s="18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183" t="s">
        <v>134</v>
      </c>
      <c r="AU195" s="183" t="s">
        <v>81</v>
      </c>
      <c r="AV195" s="14" t="s">
        <v>128</v>
      </c>
      <c r="AW195" s="14" t="s">
        <v>33</v>
      </c>
      <c r="AX195" s="14" t="s">
        <v>79</v>
      </c>
      <c r="AY195" s="183" t="s">
        <v>121</v>
      </c>
    </row>
    <row r="196" s="2" customFormat="1" ht="16.5" customHeight="1">
      <c r="A196" s="31"/>
      <c r="B196" s="156"/>
      <c r="C196" s="157" t="s">
        <v>8</v>
      </c>
      <c r="D196" s="157" t="s">
        <v>123</v>
      </c>
      <c r="E196" s="158" t="s">
        <v>265</v>
      </c>
      <c r="F196" s="159" t="s">
        <v>266</v>
      </c>
      <c r="G196" s="160" t="s">
        <v>153</v>
      </c>
      <c r="H196" s="161">
        <v>29</v>
      </c>
      <c r="I196" s="162">
        <v>237</v>
      </c>
      <c r="J196" s="162">
        <f>ROUND(I196*H196,2)</f>
        <v>6873</v>
      </c>
      <c r="K196" s="159" t="s">
        <v>127</v>
      </c>
      <c r="L196" s="32"/>
      <c r="M196" s="163" t="s">
        <v>3</v>
      </c>
      <c r="N196" s="164" t="s">
        <v>42</v>
      </c>
      <c r="O196" s="165">
        <v>0.23899999999999999</v>
      </c>
      <c r="P196" s="165">
        <f>O196*H196</f>
        <v>6.931</v>
      </c>
      <c r="Q196" s="165">
        <v>0.1295</v>
      </c>
      <c r="R196" s="165">
        <f>Q196*H196</f>
        <v>3.7555000000000001</v>
      </c>
      <c r="S196" s="165">
        <v>0</v>
      </c>
      <c r="T196" s="166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7" t="s">
        <v>128</v>
      </c>
      <c r="AT196" s="167" t="s">
        <v>123</v>
      </c>
      <c r="AU196" s="167" t="s">
        <v>81</v>
      </c>
      <c r="AY196" s="18" t="s">
        <v>121</v>
      </c>
      <c r="BE196" s="168">
        <f>IF(N196="základní",J196,0)</f>
        <v>6873</v>
      </c>
      <c r="BF196" s="168">
        <f>IF(N196="snížená",J196,0)</f>
        <v>0</v>
      </c>
      <c r="BG196" s="168">
        <f>IF(N196="zákl. přenesená",J196,0)</f>
        <v>0</v>
      </c>
      <c r="BH196" s="168">
        <f>IF(N196="sníž. přenesená",J196,0)</f>
        <v>0</v>
      </c>
      <c r="BI196" s="168">
        <f>IF(N196="nulová",J196,0)</f>
        <v>0</v>
      </c>
      <c r="BJ196" s="18" t="s">
        <v>79</v>
      </c>
      <c r="BK196" s="168">
        <f>ROUND(I196*H196,2)</f>
        <v>6873</v>
      </c>
      <c r="BL196" s="18" t="s">
        <v>128</v>
      </c>
      <c r="BM196" s="167" t="s">
        <v>267</v>
      </c>
    </row>
    <row r="197" s="2" customFormat="1">
      <c r="A197" s="31"/>
      <c r="B197" s="32"/>
      <c r="C197" s="31"/>
      <c r="D197" s="169" t="s">
        <v>130</v>
      </c>
      <c r="E197" s="31"/>
      <c r="F197" s="170" t="s">
        <v>268</v>
      </c>
      <c r="G197" s="31"/>
      <c r="H197" s="31"/>
      <c r="I197" s="31"/>
      <c r="J197" s="31"/>
      <c r="K197" s="31"/>
      <c r="L197" s="32"/>
      <c r="M197" s="171"/>
      <c r="N197" s="172"/>
      <c r="O197" s="64"/>
      <c r="P197" s="64"/>
      <c r="Q197" s="64"/>
      <c r="R197" s="64"/>
      <c r="S197" s="64"/>
      <c r="T197" s="65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8" t="s">
        <v>130</v>
      </c>
      <c r="AU197" s="18" t="s">
        <v>81</v>
      </c>
    </row>
    <row r="198" s="2" customFormat="1">
      <c r="A198" s="31"/>
      <c r="B198" s="32"/>
      <c r="C198" s="31"/>
      <c r="D198" s="173" t="s">
        <v>132</v>
      </c>
      <c r="E198" s="31"/>
      <c r="F198" s="174" t="s">
        <v>269</v>
      </c>
      <c r="G198" s="31"/>
      <c r="H198" s="31"/>
      <c r="I198" s="31"/>
      <c r="J198" s="31"/>
      <c r="K198" s="31"/>
      <c r="L198" s="32"/>
      <c r="M198" s="171"/>
      <c r="N198" s="172"/>
      <c r="O198" s="64"/>
      <c r="P198" s="64"/>
      <c r="Q198" s="64"/>
      <c r="R198" s="64"/>
      <c r="S198" s="64"/>
      <c r="T198" s="65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8" t="s">
        <v>132</v>
      </c>
      <c r="AU198" s="18" t="s">
        <v>81</v>
      </c>
    </row>
    <row r="199" s="13" customFormat="1">
      <c r="A199" s="13"/>
      <c r="B199" s="175"/>
      <c r="C199" s="13"/>
      <c r="D199" s="169" t="s">
        <v>134</v>
      </c>
      <c r="E199" s="176" t="s">
        <v>3</v>
      </c>
      <c r="F199" s="177" t="s">
        <v>165</v>
      </c>
      <c r="G199" s="13"/>
      <c r="H199" s="178">
        <v>29</v>
      </c>
      <c r="I199" s="13"/>
      <c r="J199" s="13"/>
      <c r="K199" s="13"/>
      <c r="L199" s="175"/>
      <c r="M199" s="179"/>
      <c r="N199" s="180"/>
      <c r="O199" s="180"/>
      <c r="P199" s="180"/>
      <c r="Q199" s="180"/>
      <c r="R199" s="180"/>
      <c r="S199" s="180"/>
      <c r="T199" s="18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76" t="s">
        <v>134</v>
      </c>
      <c r="AU199" s="176" t="s">
        <v>81</v>
      </c>
      <c r="AV199" s="13" t="s">
        <v>81</v>
      </c>
      <c r="AW199" s="13" t="s">
        <v>33</v>
      </c>
      <c r="AX199" s="13" t="s">
        <v>79</v>
      </c>
      <c r="AY199" s="176" t="s">
        <v>121</v>
      </c>
    </row>
    <row r="200" s="2" customFormat="1" ht="16.5" customHeight="1">
      <c r="A200" s="31"/>
      <c r="B200" s="156"/>
      <c r="C200" s="189" t="s">
        <v>270</v>
      </c>
      <c r="D200" s="189" t="s">
        <v>194</v>
      </c>
      <c r="E200" s="190" t="s">
        <v>271</v>
      </c>
      <c r="F200" s="191" t="s">
        <v>272</v>
      </c>
      <c r="G200" s="192" t="s">
        <v>153</v>
      </c>
      <c r="H200" s="193">
        <v>29.579999999999998</v>
      </c>
      <c r="I200" s="194">
        <v>124</v>
      </c>
      <c r="J200" s="194">
        <f>ROUND(I200*H200,2)</f>
        <v>3667.9200000000001</v>
      </c>
      <c r="K200" s="191" t="s">
        <v>127</v>
      </c>
      <c r="L200" s="195"/>
      <c r="M200" s="196" t="s">
        <v>3</v>
      </c>
      <c r="N200" s="197" t="s">
        <v>42</v>
      </c>
      <c r="O200" s="165">
        <v>0</v>
      </c>
      <c r="P200" s="165">
        <f>O200*H200</f>
        <v>0</v>
      </c>
      <c r="Q200" s="165">
        <v>0.033500000000000002</v>
      </c>
      <c r="R200" s="165">
        <f>Q200*H200</f>
        <v>0.99092999999999998</v>
      </c>
      <c r="S200" s="165">
        <v>0</v>
      </c>
      <c r="T200" s="166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7" t="s">
        <v>181</v>
      </c>
      <c r="AT200" s="167" t="s">
        <v>194</v>
      </c>
      <c r="AU200" s="167" t="s">
        <v>81</v>
      </c>
      <c r="AY200" s="18" t="s">
        <v>121</v>
      </c>
      <c r="BE200" s="168">
        <f>IF(N200="základní",J200,0)</f>
        <v>3667.9200000000001</v>
      </c>
      <c r="BF200" s="168">
        <f>IF(N200="snížená",J200,0)</f>
        <v>0</v>
      </c>
      <c r="BG200" s="168">
        <f>IF(N200="zákl. přenesená",J200,0)</f>
        <v>0</v>
      </c>
      <c r="BH200" s="168">
        <f>IF(N200="sníž. přenesená",J200,0)</f>
        <v>0</v>
      </c>
      <c r="BI200" s="168">
        <f>IF(N200="nulová",J200,0)</f>
        <v>0</v>
      </c>
      <c r="BJ200" s="18" t="s">
        <v>79</v>
      </c>
      <c r="BK200" s="168">
        <f>ROUND(I200*H200,2)</f>
        <v>3667.9200000000001</v>
      </c>
      <c r="BL200" s="18" t="s">
        <v>128</v>
      </c>
      <c r="BM200" s="167" t="s">
        <v>273</v>
      </c>
    </row>
    <row r="201" s="2" customFormat="1">
      <c r="A201" s="31"/>
      <c r="B201" s="32"/>
      <c r="C201" s="31"/>
      <c r="D201" s="169" t="s">
        <v>130</v>
      </c>
      <c r="E201" s="31"/>
      <c r="F201" s="170" t="s">
        <v>272</v>
      </c>
      <c r="G201" s="31"/>
      <c r="H201" s="31"/>
      <c r="I201" s="31"/>
      <c r="J201" s="31"/>
      <c r="K201" s="31"/>
      <c r="L201" s="32"/>
      <c r="M201" s="171"/>
      <c r="N201" s="172"/>
      <c r="O201" s="64"/>
      <c r="P201" s="64"/>
      <c r="Q201" s="64"/>
      <c r="R201" s="64"/>
      <c r="S201" s="64"/>
      <c r="T201" s="65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8" t="s">
        <v>130</v>
      </c>
      <c r="AU201" s="18" t="s">
        <v>81</v>
      </c>
    </row>
    <row r="202" s="2" customFormat="1">
      <c r="A202" s="31"/>
      <c r="B202" s="32"/>
      <c r="C202" s="31"/>
      <c r="D202" s="173" t="s">
        <v>132</v>
      </c>
      <c r="E202" s="31"/>
      <c r="F202" s="174" t="s">
        <v>274</v>
      </c>
      <c r="G202" s="31"/>
      <c r="H202" s="31"/>
      <c r="I202" s="31"/>
      <c r="J202" s="31"/>
      <c r="K202" s="31"/>
      <c r="L202" s="32"/>
      <c r="M202" s="171"/>
      <c r="N202" s="172"/>
      <c r="O202" s="64"/>
      <c r="P202" s="64"/>
      <c r="Q202" s="64"/>
      <c r="R202" s="64"/>
      <c r="S202" s="64"/>
      <c r="T202" s="65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8" t="s">
        <v>132</v>
      </c>
      <c r="AU202" s="18" t="s">
        <v>81</v>
      </c>
    </row>
    <row r="203" s="13" customFormat="1">
      <c r="A203" s="13"/>
      <c r="B203" s="175"/>
      <c r="C203" s="13"/>
      <c r="D203" s="169" t="s">
        <v>134</v>
      </c>
      <c r="E203" s="13"/>
      <c r="F203" s="177" t="s">
        <v>275</v>
      </c>
      <c r="G203" s="13"/>
      <c r="H203" s="178">
        <v>29.579999999999998</v>
      </c>
      <c r="I203" s="13"/>
      <c r="J203" s="13"/>
      <c r="K203" s="13"/>
      <c r="L203" s="175"/>
      <c r="M203" s="179"/>
      <c r="N203" s="180"/>
      <c r="O203" s="180"/>
      <c r="P203" s="180"/>
      <c r="Q203" s="180"/>
      <c r="R203" s="180"/>
      <c r="S203" s="180"/>
      <c r="T203" s="18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76" t="s">
        <v>134</v>
      </c>
      <c r="AU203" s="176" t="s">
        <v>81</v>
      </c>
      <c r="AV203" s="13" t="s">
        <v>81</v>
      </c>
      <c r="AW203" s="13" t="s">
        <v>4</v>
      </c>
      <c r="AX203" s="13" t="s">
        <v>79</v>
      </c>
      <c r="AY203" s="176" t="s">
        <v>121</v>
      </c>
    </row>
    <row r="204" s="2" customFormat="1" ht="16.5" customHeight="1">
      <c r="A204" s="31"/>
      <c r="B204" s="156"/>
      <c r="C204" s="157" t="s">
        <v>276</v>
      </c>
      <c r="D204" s="157" t="s">
        <v>123</v>
      </c>
      <c r="E204" s="158" t="s">
        <v>277</v>
      </c>
      <c r="F204" s="159" t="s">
        <v>278</v>
      </c>
      <c r="G204" s="160" t="s">
        <v>153</v>
      </c>
      <c r="H204" s="161">
        <v>66</v>
      </c>
      <c r="I204" s="162">
        <v>308</v>
      </c>
      <c r="J204" s="162">
        <f>ROUND(I204*H204,2)</f>
        <v>20328</v>
      </c>
      <c r="K204" s="159" t="s">
        <v>127</v>
      </c>
      <c r="L204" s="32"/>
      <c r="M204" s="163" t="s">
        <v>3</v>
      </c>
      <c r="N204" s="164" t="s">
        <v>42</v>
      </c>
      <c r="O204" s="165">
        <v>0.309</v>
      </c>
      <c r="P204" s="165">
        <f>O204*H204</f>
        <v>20.393999999999998</v>
      </c>
      <c r="Q204" s="165">
        <v>0.16849</v>
      </c>
      <c r="R204" s="165">
        <f>Q204*H204</f>
        <v>11.120340000000001</v>
      </c>
      <c r="S204" s="165">
        <v>0</v>
      </c>
      <c r="T204" s="166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7" t="s">
        <v>128</v>
      </c>
      <c r="AT204" s="167" t="s">
        <v>123</v>
      </c>
      <c r="AU204" s="167" t="s">
        <v>81</v>
      </c>
      <c r="AY204" s="18" t="s">
        <v>121</v>
      </c>
      <c r="BE204" s="168">
        <f>IF(N204="základní",J204,0)</f>
        <v>20328</v>
      </c>
      <c r="BF204" s="168">
        <f>IF(N204="snížená",J204,0)</f>
        <v>0</v>
      </c>
      <c r="BG204" s="168">
        <f>IF(N204="zákl. přenesená",J204,0)</f>
        <v>0</v>
      </c>
      <c r="BH204" s="168">
        <f>IF(N204="sníž. přenesená",J204,0)</f>
        <v>0</v>
      </c>
      <c r="BI204" s="168">
        <f>IF(N204="nulová",J204,0)</f>
        <v>0</v>
      </c>
      <c r="BJ204" s="18" t="s">
        <v>79</v>
      </c>
      <c r="BK204" s="168">
        <f>ROUND(I204*H204,2)</f>
        <v>20328</v>
      </c>
      <c r="BL204" s="18" t="s">
        <v>128</v>
      </c>
      <c r="BM204" s="167" t="s">
        <v>279</v>
      </c>
    </row>
    <row r="205" s="2" customFormat="1">
      <c r="A205" s="31"/>
      <c r="B205" s="32"/>
      <c r="C205" s="31"/>
      <c r="D205" s="169" t="s">
        <v>130</v>
      </c>
      <c r="E205" s="31"/>
      <c r="F205" s="170" t="s">
        <v>280</v>
      </c>
      <c r="G205" s="31"/>
      <c r="H205" s="31"/>
      <c r="I205" s="31"/>
      <c r="J205" s="31"/>
      <c r="K205" s="31"/>
      <c r="L205" s="32"/>
      <c r="M205" s="171"/>
      <c r="N205" s="172"/>
      <c r="O205" s="64"/>
      <c r="P205" s="64"/>
      <c r="Q205" s="64"/>
      <c r="R205" s="64"/>
      <c r="S205" s="64"/>
      <c r="T205" s="65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8" t="s">
        <v>130</v>
      </c>
      <c r="AU205" s="18" t="s">
        <v>81</v>
      </c>
    </row>
    <row r="206" s="2" customFormat="1">
      <c r="A206" s="31"/>
      <c r="B206" s="32"/>
      <c r="C206" s="31"/>
      <c r="D206" s="173" t="s">
        <v>132</v>
      </c>
      <c r="E206" s="31"/>
      <c r="F206" s="174" t="s">
        <v>281</v>
      </c>
      <c r="G206" s="31"/>
      <c r="H206" s="31"/>
      <c r="I206" s="31"/>
      <c r="J206" s="31"/>
      <c r="K206" s="31"/>
      <c r="L206" s="32"/>
      <c r="M206" s="171"/>
      <c r="N206" s="172"/>
      <c r="O206" s="64"/>
      <c r="P206" s="64"/>
      <c r="Q206" s="64"/>
      <c r="R206" s="64"/>
      <c r="S206" s="64"/>
      <c r="T206" s="65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8" t="s">
        <v>132</v>
      </c>
      <c r="AU206" s="18" t="s">
        <v>81</v>
      </c>
    </row>
    <row r="207" s="13" customFormat="1">
      <c r="A207" s="13"/>
      <c r="B207" s="175"/>
      <c r="C207" s="13"/>
      <c r="D207" s="169" t="s">
        <v>134</v>
      </c>
      <c r="E207" s="176" t="s">
        <v>3</v>
      </c>
      <c r="F207" s="177" t="s">
        <v>157</v>
      </c>
      <c r="G207" s="13"/>
      <c r="H207" s="178">
        <v>54</v>
      </c>
      <c r="I207" s="13"/>
      <c r="J207" s="13"/>
      <c r="K207" s="13"/>
      <c r="L207" s="175"/>
      <c r="M207" s="179"/>
      <c r="N207" s="180"/>
      <c r="O207" s="180"/>
      <c r="P207" s="180"/>
      <c r="Q207" s="180"/>
      <c r="R207" s="180"/>
      <c r="S207" s="180"/>
      <c r="T207" s="18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76" t="s">
        <v>134</v>
      </c>
      <c r="AU207" s="176" t="s">
        <v>81</v>
      </c>
      <c r="AV207" s="13" t="s">
        <v>81</v>
      </c>
      <c r="AW207" s="13" t="s">
        <v>33</v>
      </c>
      <c r="AX207" s="13" t="s">
        <v>71</v>
      </c>
      <c r="AY207" s="176" t="s">
        <v>121</v>
      </c>
    </row>
    <row r="208" s="13" customFormat="1">
      <c r="A208" s="13"/>
      <c r="B208" s="175"/>
      <c r="C208" s="13"/>
      <c r="D208" s="169" t="s">
        <v>134</v>
      </c>
      <c r="E208" s="176" t="s">
        <v>3</v>
      </c>
      <c r="F208" s="177" t="s">
        <v>158</v>
      </c>
      <c r="G208" s="13"/>
      <c r="H208" s="178">
        <v>12</v>
      </c>
      <c r="I208" s="13"/>
      <c r="J208" s="13"/>
      <c r="K208" s="13"/>
      <c r="L208" s="175"/>
      <c r="M208" s="179"/>
      <c r="N208" s="180"/>
      <c r="O208" s="180"/>
      <c r="P208" s="180"/>
      <c r="Q208" s="180"/>
      <c r="R208" s="180"/>
      <c r="S208" s="180"/>
      <c r="T208" s="18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76" t="s">
        <v>134</v>
      </c>
      <c r="AU208" s="176" t="s">
        <v>81</v>
      </c>
      <c r="AV208" s="13" t="s">
        <v>81</v>
      </c>
      <c r="AW208" s="13" t="s">
        <v>33</v>
      </c>
      <c r="AX208" s="13" t="s">
        <v>71</v>
      </c>
      <c r="AY208" s="176" t="s">
        <v>121</v>
      </c>
    </row>
    <row r="209" s="14" customFormat="1">
      <c r="A209" s="14"/>
      <c r="B209" s="182"/>
      <c r="C209" s="14"/>
      <c r="D209" s="169" t="s">
        <v>134</v>
      </c>
      <c r="E209" s="183" t="s">
        <v>3</v>
      </c>
      <c r="F209" s="184" t="s">
        <v>138</v>
      </c>
      <c r="G209" s="14"/>
      <c r="H209" s="185">
        <v>66</v>
      </c>
      <c r="I209" s="14"/>
      <c r="J209" s="14"/>
      <c r="K209" s="14"/>
      <c r="L209" s="182"/>
      <c r="M209" s="186"/>
      <c r="N209" s="187"/>
      <c r="O209" s="187"/>
      <c r="P209" s="187"/>
      <c r="Q209" s="187"/>
      <c r="R209" s="187"/>
      <c r="S209" s="187"/>
      <c r="T209" s="18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83" t="s">
        <v>134</v>
      </c>
      <c r="AU209" s="183" t="s">
        <v>81</v>
      </c>
      <c r="AV209" s="14" t="s">
        <v>128</v>
      </c>
      <c r="AW209" s="14" t="s">
        <v>33</v>
      </c>
      <c r="AX209" s="14" t="s">
        <v>79</v>
      </c>
      <c r="AY209" s="183" t="s">
        <v>121</v>
      </c>
    </row>
    <row r="210" s="2" customFormat="1" ht="16.5" customHeight="1">
      <c r="A210" s="31"/>
      <c r="B210" s="156"/>
      <c r="C210" s="189" t="s">
        <v>282</v>
      </c>
      <c r="D210" s="189" t="s">
        <v>194</v>
      </c>
      <c r="E210" s="190" t="s">
        <v>283</v>
      </c>
      <c r="F210" s="191" t="s">
        <v>284</v>
      </c>
      <c r="G210" s="192" t="s">
        <v>153</v>
      </c>
      <c r="H210" s="193">
        <v>13.199999999999999</v>
      </c>
      <c r="I210" s="194">
        <v>1250</v>
      </c>
      <c r="J210" s="194">
        <f>ROUND(I210*H210,2)</f>
        <v>16500</v>
      </c>
      <c r="K210" s="191" t="s">
        <v>3</v>
      </c>
      <c r="L210" s="195"/>
      <c r="M210" s="196" t="s">
        <v>3</v>
      </c>
      <c r="N210" s="197" t="s">
        <v>42</v>
      </c>
      <c r="O210" s="165">
        <v>0</v>
      </c>
      <c r="P210" s="165">
        <f>O210*H210</f>
        <v>0</v>
      </c>
      <c r="Q210" s="165">
        <v>0.125</v>
      </c>
      <c r="R210" s="165">
        <f>Q210*H210</f>
        <v>1.6499999999999999</v>
      </c>
      <c r="S210" s="165">
        <v>0</v>
      </c>
      <c r="T210" s="166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67" t="s">
        <v>181</v>
      </c>
      <c r="AT210" s="167" t="s">
        <v>194</v>
      </c>
      <c r="AU210" s="167" t="s">
        <v>81</v>
      </c>
      <c r="AY210" s="18" t="s">
        <v>121</v>
      </c>
      <c r="BE210" s="168">
        <f>IF(N210="základní",J210,0)</f>
        <v>16500</v>
      </c>
      <c r="BF210" s="168">
        <f>IF(N210="snížená",J210,0)</f>
        <v>0</v>
      </c>
      <c r="BG210" s="168">
        <f>IF(N210="zákl. přenesená",J210,0)</f>
        <v>0</v>
      </c>
      <c r="BH210" s="168">
        <f>IF(N210="sníž. přenesená",J210,0)</f>
        <v>0</v>
      </c>
      <c r="BI210" s="168">
        <f>IF(N210="nulová",J210,0)</f>
        <v>0</v>
      </c>
      <c r="BJ210" s="18" t="s">
        <v>79</v>
      </c>
      <c r="BK210" s="168">
        <f>ROUND(I210*H210,2)</f>
        <v>16500</v>
      </c>
      <c r="BL210" s="18" t="s">
        <v>128</v>
      </c>
      <c r="BM210" s="167" t="s">
        <v>285</v>
      </c>
    </row>
    <row r="211" s="2" customFormat="1">
      <c r="A211" s="31"/>
      <c r="B211" s="32"/>
      <c r="C211" s="31"/>
      <c r="D211" s="169" t="s">
        <v>130</v>
      </c>
      <c r="E211" s="31"/>
      <c r="F211" s="170" t="s">
        <v>286</v>
      </c>
      <c r="G211" s="31"/>
      <c r="H211" s="31"/>
      <c r="I211" s="31"/>
      <c r="J211" s="31"/>
      <c r="K211" s="31"/>
      <c r="L211" s="32"/>
      <c r="M211" s="171"/>
      <c r="N211" s="172"/>
      <c r="O211" s="64"/>
      <c r="P211" s="64"/>
      <c r="Q211" s="64"/>
      <c r="R211" s="64"/>
      <c r="S211" s="64"/>
      <c r="T211" s="65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8" t="s">
        <v>130</v>
      </c>
      <c r="AU211" s="18" t="s">
        <v>81</v>
      </c>
    </row>
    <row r="212" s="13" customFormat="1">
      <c r="A212" s="13"/>
      <c r="B212" s="175"/>
      <c r="C212" s="13"/>
      <c r="D212" s="169" t="s">
        <v>134</v>
      </c>
      <c r="E212" s="176" t="s">
        <v>3</v>
      </c>
      <c r="F212" s="177" t="s">
        <v>287</v>
      </c>
      <c r="G212" s="13"/>
      <c r="H212" s="178">
        <v>66</v>
      </c>
      <c r="I212" s="13"/>
      <c r="J212" s="13"/>
      <c r="K212" s="13"/>
      <c r="L212" s="175"/>
      <c r="M212" s="179"/>
      <c r="N212" s="180"/>
      <c r="O212" s="180"/>
      <c r="P212" s="180"/>
      <c r="Q212" s="180"/>
      <c r="R212" s="180"/>
      <c r="S212" s="180"/>
      <c r="T212" s="18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76" t="s">
        <v>134</v>
      </c>
      <c r="AU212" s="176" t="s">
        <v>81</v>
      </c>
      <c r="AV212" s="13" t="s">
        <v>81</v>
      </c>
      <c r="AW212" s="13" t="s">
        <v>33</v>
      </c>
      <c r="AX212" s="13" t="s">
        <v>71</v>
      </c>
      <c r="AY212" s="176" t="s">
        <v>121</v>
      </c>
    </row>
    <row r="213" s="14" customFormat="1">
      <c r="A213" s="14"/>
      <c r="B213" s="182"/>
      <c r="C213" s="14"/>
      <c r="D213" s="169" t="s">
        <v>134</v>
      </c>
      <c r="E213" s="183" t="s">
        <v>3</v>
      </c>
      <c r="F213" s="184" t="s">
        <v>138</v>
      </c>
      <c r="G213" s="14"/>
      <c r="H213" s="185">
        <v>66</v>
      </c>
      <c r="I213" s="14"/>
      <c r="J213" s="14"/>
      <c r="K213" s="14"/>
      <c r="L213" s="182"/>
      <c r="M213" s="186"/>
      <c r="N213" s="187"/>
      <c r="O213" s="187"/>
      <c r="P213" s="187"/>
      <c r="Q213" s="187"/>
      <c r="R213" s="187"/>
      <c r="S213" s="187"/>
      <c r="T213" s="18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83" t="s">
        <v>134</v>
      </c>
      <c r="AU213" s="183" t="s">
        <v>81</v>
      </c>
      <c r="AV213" s="14" t="s">
        <v>128</v>
      </c>
      <c r="AW213" s="14" t="s">
        <v>33</v>
      </c>
      <c r="AX213" s="14" t="s">
        <v>79</v>
      </c>
      <c r="AY213" s="183" t="s">
        <v>121</v>
      </c>
    </row>
    <row r="214" s="13" customFormat="1">
      <c r="A214" s="13"/>
      <c r="B214" s="175"/>
      <c r="C214" s="13"/>
      <c r="D214" s="169" t="s">
        <v>134</v>
      </c>
      <c r="E214" s="13"/>
      <c r="F214" s="177" t="s">
        <v>288</v>
      </c>
      <c r="G214" s="13"/>
      <c r="H214" s="178">
        <v>13.199999999999999</v>
      </c>
      <c r="I214" s="13"/>
      <c r="J214" s="13"/>
      <c r="K214" s="13"/>
      <c r="L214" s="175"/>
      <c r="M214" s="179"/>
      <c r="N214" s="180"/>
      <c r="O214" s="180"/>
      <c r="P214" s="180"/>
      <c r="Q214" s="180"/>
      <c r="R214" s="180"/>
      <c r="S214" s="180"/>
      <c r="T214" s="18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76" t="s">
        <v>134</v>
      </c>
      <c r="AU214" s="176" t="s">
        <v>81</v>
      </c>
      <c r="AV214" s="13" t="s">
        <v>81</v>
      </c>
      <c r="AW214" s="13" t="s">
        <v>4</v>
      </c>
      <c r="AX214" s="13" t="s">
        <v>79</v>
      </c>
      <c r="AY214" s="176" t="s">
        <v>121</v>
      </c>
    </row>
    <row r="215" s="2" customFormat="1" ht="16.5" customHeight="1">
      <c r="A215" s="31"/>
      <c r="B215" s="156"/>
      <c r="C215" s="157" t="s">
        <v>289</v>
      </c>
      <c r="D215" s="157" t="s">
        <v>123</v>
      </c>
      <c r="E215" s="158" t="s">
        <v>290</v>
      </c>
      <c r="F215" s="159" t="s">
        <v>291</v>
      </c>
      <c r="G215" s="160" t="s">
        <v>3</v>
      </c>
      <c r="H215" s="161">
        <v>5</v>
      </c>
      <c r="I215" s="162">
        <v>25000</v>
      </c>
      <c r="J215" s="162">
        <f>ROUND(I215*H215,2)</f>
        <v>125000</v>
      </c>
      <c r="K215" s="159" t="s">
        <v>3</v>
      </c>
      <c r="L215" s="32"/>
      <c r="M215" s="163" t="s">
        <v>3</v>
      </c>
      <c r="N215" s="164" t="s">
        <v>42</v>
      </c>
      <c r="O215" s="165">
        <v>0</v>
      </c>
      <c r="P215" s="165">
        <f>O215*H215</f>
        <v>0</v>
      </c>
      <c r="Q215" s="165">
        <v>0</v>
      </c>
      <c r="R215" s="165">
        <f>Q215*H215</f>
        <v>0</v>
      </c>
      <c r="S215" s="165">
        <v>0</v>
      </c>
      <c r="T215" s="166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7" t="s">
        <v>128</v>
      </c>
      <c r="AT215" s="167" t="s">
        <v>123</v>
      </c>
      <c r="AU215" s="167" t="s">
        <v>81</v>
      </c>
      <c r="AY215" s="18" t="s">
        <v>121</v>
      </c>
      <c r="BE215" s="168">
        <f>IF(N215="základní",J215,0)</f>
        <v>125000</v>
      </c>
      <c r="BF215" s="168">
        <f>IF(N215="snížená",J215,0)</f>
        <v>0</v>
      </c>
      <c r="BG215" s="168">
        <f>IF(N215="zákl. přenesená",J215,0)</f>
        <v>0</v>
      </c>
      <c r="BH215" s="168">
        <f>IF(N215="sníž. přenesená",J215,0)</f>
        <v>0</v>
      </c>
      <c r="BI215" s="168">
        <f>IF(N215="nulová",J215,0)</f>
        <v>0</v>
      </c>
      <c r="BJ215" s="18" t="s">
        <v>79</v>
      </c>
      <c r="BK215" s="168">
        <f>ROUND(I215*H215,2)</f>
        <v>125000</v>
      </c>
      <c r="BL215" s="18" t="s">
        <v>128</v>
      </c>
      <c r="BM215" s="167" t="s">
        <v>292</v>
      </c>
    </row>
    <row r="216" s="2" customFormat="1">
      <c r="A216" s="31"/>
      <c r="B216" s="32"/>
      <c r="C216" s="31"/>
      <c r="D216" s="169" t="s">
        <v>130</v>
      </c>
      <c r="E216" s="31"/>
      <c r="F216" s="170" t="s">
        <v>293</v>
      </c>
      <c r="G216" s="31"/>
      <c r="H216" s="31"/>
      <c r="I216" s="31"/>
      <c r="J216" s="31"/>
      <c r="K216" s="31"/>
      <c r="L216" s="32"/>
      <c r="M216" s="171"/>
      <c r="N216" s="172"/>
      <c r="O216" s="64"/>
      <c r="P216" s="64"/>
      <c r="Q216" s="64"/>
      <c r="R216" s="64"/>
      <c r="S216" s="64"/>
      <c r="T216" s="65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8" t="s">
        <v>130</v>
      </c>
      <c r="AU216" s="18" t="s">
        <v>81</v>
      </c>
    </row>
    <row r="217" s="12" customFormat="1" ht="22.8" customHeight="1">
      <c r="A217" s="12"/>
      <c r="B217" s="144"/>
      <c r="C217" s="12"/>
      <c r="D217" s="145" t="s">
        <v>70</v>
      </c>
      <c r="E217" s="154" t="s">
        <v>294</v>
      </c>
      <c r="F217" s="154" t="s">
        <v>295</v>
      </c>
      <c r="G217" s="12"/>
      <c r="H217" s="12"/>
      <c r="I217" s="12"/>
      <c r="J217" s="155">
        <f>BK217</f>
        <v>158993.63000000001</v>
      </c>
      <c r="K217" s="12"/>
      <c r="L217" s="144"/>
      <c r="M217" s="148"/>
      <c r="N217" s="149"/>
      <c r="O217" s="149"/>
      <c r="P217" s="150">
        <f>SUM(P218:P234)</f>
        <v>109.02804999999999</v>
      </c>
      <c r="Q217" s="149"/>
      <c r="R217" s="150">
        <f>SUM(R218:R234)</f>
        <v>0</v>
      </c>
      <c r="S217" s="149"/>
      <c r="T217" s="151">
        <f>SUM(T218:T234)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45" t="s">
        <v>79</v>
      </c>
      <c r="AT217" s="152" t="s">
        <v>70</v>
      </c>
      <c r="AU217" s="152" t="s">
        <v>79</v>
      </c>
      <c r="AY217" s="145" t="s">
        <v>121</v>
      </c>
      <c r="BK217" s="153">
        <f>SUM(BK218:BK234)</f>
        <v>158993.63000000001</v>
      </c>
    </row>
    <row r="218" s="2" customFormat="1" ht="16.5" customHeight="1">
      <c r="A218" s="31"/>
      <c r="B218" s="156"/>
      <c r="C218" s="157" t="s">
        <v>296</v>
      </c>
      <c r="D218" s="157" t="s">
        <v>123</v>
      </c>
      <c r="E218" s="158" t="s">
        <v>297</v>
      </c>
      <c r="F218" s="159" t="s">
        <v>298</v>
      </c>
      <c r="G218" s="160" t="s">
        <v>299</v>
      </c>
      <c r="H218" s="161">
        <v>129.94999999999999</v>
      </c>
      <c r="I218" s="162">
        <v>651</v>
      </c>
      <c r="J218" s="162">
        <f>ROUND(I218*H218,2)</f>
        <v>84597.449999999997</v>
      </c>
      <c r="K218" s="159" t="s">
        <v>127</v>
      </c>
      <c r="L218" s="32"/>
      <c r="M218" s="163" t="s">
        <v>3</v>
      </c>
      <c r="N218" s="164" t="s">
        <v>42</v>
      </c>
      <c r="O218" s="165">
        <v>0.83499999999999996</v>
      </c>
      <c r="P218" s="165">
        <f>O218*H218</f>
        <v>108.50824999999999</v>
      </c>
      <c r="Q218" s="165">
        <v>0</v>
      </c>
      <c r="R218" s="165">
        <f>Q218*H218</f>
        <v>0</v>
      </c>
      <c r="S218" s="165">
        <v>0</v>
      </c>
      <c r="T218" s="166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67" t="s">
        <v>128</v>
      </c>
      <c r="AT218" s="167" t="s">
        <v>123</v>
      </c>
      <c r="AU218" s="167" t="s">
        <v>81</v>
      </c>
      <c r="AY218" s="18" t="s">
        <v>121</v>
      </c>
      <c r="BE218" s="168">
        <f>IF(N218="základní",J218,0)</f>
        <v>84597.449999999997</v>
      </c>
      <c r="BF218" s="168">
        <f>IF(N218="snížená",J218,0)</f>
        <v>0</v>
      </c>
      <c r="BG218" s="168">
        <f>IF(N218="zákl. přenesená",J218,0)</f>
        <v>0</v>
      </c>
      <c r="BH218" s="168">
        <f>IF(N218="sníž. přenesená",J218,0)</f>
        <v>0</v>
      </c>
      <c r="BI218" s="168">
        <f>IF(N218="nulová",J218,0)</f>
        <v>0</v>
      </c>
      <c r="BJ218" s="18" t="s">
        <v>79</v>
      </c>
      <c r="BK218" s="168">
        <f>ROUND(I218*H218,2)</f>
        <v>84597.449999999997</v>
      </c>
      <c r="BL218" s="18" t="s">
        <v>128</v>
      </c>
      <c r="BM218" s="167" t="s">
        <v>300</v>
      </c>
    </row>
    <row r="219" s="2" customFormat="1">
      <c r="A219" s="31"/>
      <c r="B219" s="32"/>
      <c r="C219" s="31"/>
      <c r="D219" s="169" t="s">
        <v>130</v>
      </c>
      <c r="E219" s="31"/>
      <c r="F219" s="170" t="s">
        <v>301</v>
      </c>
      <c r="G219" s="31"/>
      <c r="H219" s="31"/>
      <c r="I219" s="31"/>
      <c r="J219" s="31"/>
      <c r="K219" s="31"/>
      <c r="L219" s="32"/>
      <c r="M219" s="171"/>
      <c r="N219" s="172"/>
      <c r="O219" s="64"/>
      <c r="P219" s="64"/>
      <c r="Q219" s="64"/>
      <c r="R219" s="64"/>
      <c r="S219" s="64"/>
      <c r="T219" s="65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8" t="s">
        <v>130</v>
      </c>
      <c r="AU219" s="18" t="s">
        <v>81</v>
      </c>
    </row>
    <row r="220" s="2" customFormat="1">
      <c r="A220" s="31"/>
      <c r="B220" s="32"/>
      <c r="C220" s="31"/>
      <c r="D220" s="173" t="s">
        <v>132</v>
      </c>
      <c r="E220" s="31"/>
      <c r="F220" s="174" t="s">
        <v>302</v>
      </c>
      <c r="G220" s="31"/>
      <c r="H220" s="31"/>
      <c r="I220" s="31"/>
      <c r="J220" s="31"/>
      <c r="K220" s="31"/>
      <c r="L220" s="32"/>
      <c r="M220" s="171"/>
      <c r="N220" s="172"/>
      <c r="O220" s="64"/>
      <c r="P220" s="64"/>
      <c r="Q220" s="64"/>
      <c r="R220" s="64"/>
      <c r="S220" s="64"/>
      <c r="T220" s="65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8" t="s">
        <v>132</v>
      </c>
      <c r="AU220" s="18" t="s">
        <v>81</v>
      </c>
    </row>
    <row r="221" s="13" customFormat="1">
      <c r="A221" s="13"/>
      <c r="B221" s="175"/>
      <c r="C221" s="13"/>
      <c r="D221" s="169" t="s">
        <v>134</v>
      </c>
      <c r="E221" s="176" t="s">
        <v>3</v>
      </c>
      <c r="F221" s="177" t="s">
        <v>303</v>
      </c>
      <c r="G221" s="13"/>
      <c r="H221" s="178">
        <v>129.94999999999999</v>
      </c>
      <c r="I221" s="13"/>
      <c r="J221" s="13"/>
      <c r="K221" s="13"/>
      <c r="L221" s="175"/>
      <c r="M221" s="179"/>
      <c r="N221" s="180"/>
      <c r="O221" s="180"/>
      <c r="P221" s="180"/>
      <c r="Q221" s="180"/>
      <c r="R221" s="180"/>
      <c r="S221" s="180"/>
      <c r="T221" s="18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76" t="s">
        <v>134</v>
      </c>
      <c r="AU221" s="176" t="s">
        <v>81</v>
      </c>
      <c r="AV221" s="13" t="s">
        <v>81</v>
      </c>
      <c r="AW221" s="13" t="s">
        <v>33</v>
      </c>
      <c r="AX221" s="13" t="s">
        <v>79</v>
      </c>
      <c r="AY221" s="176" t="s">
        <v>121</v>
      </c>
    </row>
    <row r="222" s="2" customFormat="1" ht="16.5" customHeight="1">
      <c r="A222" s="31"/>
      <c r="B222" s="156"/>
      <c r="C222" s="157" t="s">
        <v>304</v>
      </c>
      <c r="D222" s="157" t="s">
        <v>123</v>
      </c>
      <c r="E222" s="158" t="s">
        <v>305</v>
      </c>
      <c r="F222" s="159" t="s">
        <v>306</v>
      </c>
      <c r="G222" s="160" t="s">
        <v>299</v>
      </c>
      <c r="H222" s="161">
        <v>129.94999999999999</v>
      </c>
      <c r="I222" s="162">
        <v>328.69999999999999</v>
      </c>
      <c r="J222" s="162">
        <f>ROUND(I222*H222,2)</f>
        <v>42714.57</v>
      </c>
      <c r="K222" s="159" t="s">
        <v>127</v>
      </c>
      <c r="L222" s="32"/>
      <c r="M222" s="163" t="s">
        <v>3</v>
      </c>
      <c r="N222" s="164" t="s">
        <v>42</v>
      </c>
      <c r="O222" s="165">
        <v>0.0040000000000000001</v>
      </c>
      <c r="P222" s="165">
        <f>O222*H222</f>
        <v>0.51979999999999993</v>
      </c>
      <c r="Q222" s="165">
        <v>0</v>
      </c>
      <c r="R222" s="165">
        <f>Q222*H222</f>
        <v>0</v>
      </c>
      <c r="S222" s="165">
        <v>0</v>
      </c>
      <c r="T222" s="166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67" t="s">
        <v>128</v>
      </c>
      <c r="AT222" s="167" t="s">
        <v>123</v>
      </c>
      <c r="AU222" s="167" t="s">
        <v>81</v>
      </c>
      <c r="AY222" s="18" t="s">
        <v>121</v>
      </c>
      <c r="BE222" s="168">
        <f>IF(N222="základní",J222,0)</f>
        <v>42714.57</v>
      </c>
      <c r="BF222" s="168">
        <f>IF(N222="snížená",J222,0)</f>
        <v>0</v>
      </c>
      <c r="BG222" s="168">
        <f>IF(N222="zákl. přenesená",J222,0)</f>
        <v>0</v>
      </c>
      <c r="BH222" s="168">
        <f>IF(N222="sníž. přenesená",J222,0)</f>
        <v>0</v>
      </c>
      <c r="BI222" s="168">
        <f>IF(N222="nulová",J222,0)</f>
        <v>0</v>
      </c>
      <c r="BJ222" s="18" t="s">
        <v>79</v>
      </c>
      <c r="BK222" s="168">
        <f>ROUND(I222*H222,2)</f>
        <v>42714.57</v>
      </c>
      <c r="BL222" s="18" t="s">
        <v>128</v>
      </c>
      <c r="BM222" s="167" t="s">
        <v>307</v>
      </c>
    </row>
    <row r="223" s="2" customFormat="1">
      <c r="A223" s="31"/>
      <c r="B223" s="32"/>
      <c r="C223" s="31"/>
      <c r="D223" s="169" t="s">
        <v>130</v>
      </c>
      <c r="E223" s="31"/>
      <c r="F223" s="170" t="s">
        <v>308</v>
      </c>
      <c r="G223" s="31"/>
      <c r="H223" s="31"/>
      <c r="I223" s="31"/>
      <c r="J223" s="31"/>
      <c r="K223" s="31"/>
      <c r="L223" s="32"/>
      <c r="M223" s="171"/>
      <c r="N223" s="172"/>
      <c r="O223" s="64"/>
      <c r="P223" s="64"/>
      <c r="Q223" s="64"/>
      <c r="R223" s="64"/>
      <c r="S223" s="64"/>
      <c r="T223" s="65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8" t="s">
        <v>130</v>
      </c>
      <c r="AU223" s="18" t="s">
        <v>81</v>
      </c>
    </row>
    <row r="224" s="2" customFormat="1">
      <c r="A224" s="31"/>
      <c r="B224" s="32"/>
      <c r="C224" s="31"/>
      <c r="D224" s="173" t="s">
        <v>132</v>
      </c>
      <c r="E224" s="31"/>
      <c r="F224" s="174" t="s">
        <v>309</v>
      </c>
      <c r="G224" s="31"/>
      <c r="H224" s="31"/>
      <c r="I224" s="31"/>
      <c r="J224" s="31"/>
      <c r="K224" s="31"/>
      <c r="L224" s="32"/>
      <c r="M224" s="171"/>
      <c r="N224" s="172"/>
      <c r="O224" s="64"/>
      <c r="P224" s="64"/>
      <c r="Q224" s="64"/>
      <c r="R224" s="64"/>
      <c r="S224" s="64"/>
      <c r="T224" s="65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8" t="s">
        <v>132</v>
      </c>
      <c r="AU224" s="18" t="s">
        <v>81</v>
      </c>
    </row>
    <row r="225" s="13" customFormat="1">
      <c r="A225" s="13"/>
      <c r="B225" s="175"/>
      <c r="C225" s="13"/>
      <c r="D225" s="169" t="s">
        <v>134</v>
      </c>
      <c r="E225" s="176" t="s">
        <v>3</v>
      </c>
      <c r="F225" s="177" t="s">
        <v>303</v>
      </c>
      <c r="G225" s="13"/>
      <c r="H225" s="178">
        <v>129.94999999999999</v>
      </c>
      <c r="I225" s="13"/>
      <c r="J225" s="13"/>
      <c r="K225" s="13"/>
      <c r="L225" s="175"/>
      <c r="M225" s="179"/>
      <c r="N225" s="180"/>
      <c r="O225" s="180"/>
      <c r="P225" s="180"/>
      <c r="Q225" s="180"/>
      <c r="R225" s="180"/>
      <c r="S225" s="180"/>
      <c r="T225" s="18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76" t="s">
        <v>134</v>
      </c>
      <c r="AU225" s="176" t="s">
        <v>81</v>
      </c>
      <c r="AV225" s="13" t="s">
        <v>81</v>
      </c>
      <c r="AW225" s="13" t="s">
        <v>33</v>
      </c>
      <c r="AX225" s="13" t="s">
        <v>79</v>
      </c>
      <c r="AY225" s="176" t="s">
        <v>121</v>
      </c>
    </row>
    <row r="226" s="2" customFormat="1" ht="24.15" customHeight="1">
      <c r="A226" s="31"/>
      <c r="B226" s="156"/>
      <c r="C226" s="157" t="s">
        <v>310</v>
      </c>
      <c r="D226" s="157" t="s">
        <v>123</v>
      </c>
      <c r="E226" s="158" t="s">
        <v>311</v>
      </c>
      <c r="F226" s="159" t="s">
        <v>312</v>
      </c>
      <c r="G226" s="160" t="s">
        <v>299</v>
      </c>
      <c r="H226" s="161">
        <v>52.781999999999996</v>
      </c>
      <c r="I226" s="162">
        <v>170</v>
      </c>
      <c r="J226" s="162">
        <f>ROUND(I226*H226,2)</f>
        <v>8972.9400000000005</v>
      </c>
      <c r="K226" s="159" t="s">
        <v>127</v>
      </c>
      <c r="L226" s="32"/>
      <c r="M226" s="163" t="s">
        <v>3</v>
      </c>
      <c r="N226" s="164" t="s">
        <v>42</v>
      </c>
      <c r="O226" s="165">
        <v>0</v>
      </c>
      <c r="P226" s="165">
        <f>O226*H226</f>
        <v>0</v>
      </c>
      <c r="Q226" s="165">
        <v>0</v>
      </c>
      <c r="R226" s="165">
        <f>Q226*H226</f>
        <v>0</v>
      </c>
      <c r="S226" s="165">
        <v>0</v>
      </c>
      <c r="T226" s="166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67" t="s">
        <v>128</v>
      </c>
      <c r="AT226" s="167" t="s">
        <v>123</v>
      </c>
      <c r="AU226" s="167" t="s">
        <v>81</v>
      </c>
      <c r="AY226" s="18" t="s">
        <v>121</v>
      </c>
      <c r="BE226" s="168">
        <f>IF(N226="základní",J226,0)</f>
        <v>8972.9400000000005</v>
      </c>
      <c r="BF226" s="168">
        <f>IF(N226="snížená",J226,0)</f>
        <v>0</v>
      </c>
      <c r="BG226" s="168">
        <f>IF(N226="zákl. přenesená",J226,0)</f>
        <v>0</v>
      </c>
      <c r="BH226" s="168">
        <f>IF(N226="sníž. přenesená",J226,0)</f>
        <v>0</v>
      </c>
      <c r="BI226" s="168">
        <f>IF(N226="nulová",J226,0)</f>
        <v>0</v>
      </c>
      <c r="BJ226" s="18" t="s">
        <v>79</v>
      </c>
      <c r="BK226" s="168">
        <f>ROUND(I226*H226,2)</f>
        <v>8972.9400000000005</v>
      </c>
      <c r="BL226" s="18" t="s">
        <v>128</v>
      </c>
      <c r="BM226" s="167" t="s">
        <v>313</v>
      </c>
    </row>
    <row r="227" s="2" customFormat="1">
      <c r="A227" s="31"/>
      <c r="B227" s="32"/>
      <c r="C227" s="31"/>
      <c r="D227" s="169" t="s">
        <v>130</v>
      </c>
      <c r="E227" s="31"/>
      <c r="F227" s="170" t="s">
        <v>314</v>
      </c>
      <c r="G227" s="31"/>
      <c r="H227" s="31"/>
      <c r="I227" s="31"/>
      <c r="J227" s="31"/>
      <c r="K227" s="31"/>
      <c r="L227" s="32"/>
      <c r="M227" s="171"/>
      <c r="N227" s="172"/>
      <c r="O227" s="64"/>
      <c r="P227" s="64"/>
      <c r="Q227" s="64"/>
      <c r="R227" s="64"/>
      <c r="S227" s="64"/>
      <c r="T227" s="65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8" t="s">
        <v>130</v>
      </c>
      <c r="AU227" s="18" t="s">
        <v>81</v>
      </c>
    </row>
    <row r="228" s="2" customFormat="1">
      <c r="A228" s="31"/>
      <c r="B228" s="32"/>
      <c r="C228" s="31"/>
      <c r="D228" s="173" t="s">
        <v>132</v>
      </c>
      <c r="E228" s="31"/>
      <c r="F228" s="174" t="s">
        <v>315</v>
      </c>
      <c r="G228" s="31"/>
      <c r="H228" s="31"/>
      <c r="I228" s="31"/>
      <c r="J228" s="31"/>
      <c r="K228" s="31"/>
      <c r="L228" s="32"/>
      <c r="M228" s="171"/>
      <c r="N228" s="172"/>
      <c r="O228" s="64"/>
      <c r="P228" s="64"/>
      <c r="Q228" s="64"/>
      <c r="R228" s="64"/>
      <c r="S228" s="64"/>
      <c r="T228" s="65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8" t="s">
        <v>132</v>
      </c>
      <c r="AU228" s="18" t="s">
        <v>81</v>
      </c>
    </row>
    <row r="229" s="2" customFormat="1" ht="24.15" customHeight="1">
      <c r="A229" s="31"/>
      <c r="B229" s="156"/>
      <c r="C229" s="157" t="s">
        <v>316</v>
      </c>
      <c r="D229" s="157" t="s">
        <v>123</v>
      </c>
      <c r="E229" s="158" t="s">
        <v>317</v>
      </c>
      <c r="F229" s="159" t="s">
        <v>318</v>
      </c>
      <c r="G229" s="160" t="s">
        <v>299</v>
      </c>
      <c r="H229" s="161">
        <v>0.60799999999999998</v>
      </c>
      <c r="I229" s="162">
        <v>329</v>
      </c>
      <c r="J229" s="162">
        <f>ROUND(I229*H229,2)</f>
        <v>200.03</v>
      </c>
      <c r="K229" s="159" t="s">
        <v>127</v>
      </c>
      <c r="L229" s="32"/>
      <c r="M229" s="163" t="s">
        <v>3</v>
      </c>
      <c r="N229" s="164" t="s">
        <v>42</v>
      </c>
      <c r="O229" s="165">
        <v>0</v>
      </c>
      <c r="P229" s="165">
        <f>O229*H229</f>
        <v>0</v>
      </c>
      <c r="Q229" s="165">
        <v>0</v>
      </c>
      <c r="R229" s="165">
        <f>Q229*H229</f>
        <v>0</v>
      </c>
      <c r="S229" s="165">
        <v>0</v>
      </c>
      <c r="T229" s="166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67" t="s">
        <v>128</v>
      </c>
      <c r="AT229" s="167" t="s">
        <v>123</v>
      </c>
      <c r="AU229" s="167" t="s">
        <v>81</v>
      </c>
      <c r="AY229" s="18" t="s">
        <v>121</v>
      </c>
      <c r="BE229" s="168">
        <f>IF(N229="základní",J229,0)</f>
        <v>200.03</v>
      </c>
      <c r="BF229" s="168">
        <f>IF(N229="snížená",J229,0)</f>
        <v>0</v>
      </c>
      <c r="BG229" s="168">
        <f>IF(N229="zákl. přenesená",J229,0)</f>
        <v>0</v>
      </c>
      <c r="BH229" s="168">
        <f>IF(N229="sníž. přenesená",J229,0)</f>
        <v>0</v>
      </c>
      <c r="BI229" s="168">
        <f>IF(N229="nulová",J229,0)</f>
        <v>0</v>
      </c>
      <c r="BJ229" s="18" t="s">
        <v>79</v>
      </c>
      <c r="BK229" s="168">
        <f>ROUND(I229*H229,2)</f>
        <v>200.03</v>
      </c>
      <c r="BL229" s="18" t="s">
        <v>128</v>
      </c>
      <c r="BM229" s="167" t="s">
        <v>319</v>
      </c>
    </row>
    <row r="230" s="2" customFormat="1">
      <c r="A230" s="31"/>
      <c r="B230" s="32"/>
      <c r="C230" s="31"/>
      <c r="D230" s="169" t="s">
        <v>130</v>
      </c>
      <c r="E230" s="31"/>
      <c r="F230" s="170" t="s">
        <v>320</v>
      </c>
      <c r="G230" s="31"/>
      <c r="H230" s="31"/>
      <c r="I230" s="31"/>
      <c r="J230" s="31"/>
      <c r="K230" s="31"/>
      <c r="L230" s="32"/>
      <c r="M230" s="171"/>
      <c r="N230" s="172"/>
      <c r="O230" s="64"/>
      <c r="P230" s="64"/>
      <c r="Q230" s="64"/>
      <c r="R230" s="64"/>
      <c r="S230" s="64"/>
      <c r="T230" s="65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8" t="s">
        <v>130</v>
      </c>
      <c r="AU230" s="18" t="s">
        <v>81</v>
      </c>
    </row>
    <row r="231" s="2" customFormat="1">
      <c r="A231" s="31"/>
      <c r="B231" s="32"/>
      <c r="C231" s="31"/>
      <c r="D231" s="173" t="s">
        <v>132</v>
      </c>
      <c r="E231" s="31"/>
      <c r="F231" s="174" t="s">
        <v>321</v>
      </c>
      <c r="G231" s="31"/>
      <c r="H231" s="31"/>
      <c r="I231" s="31"/>
      <c r="J231" s="31"/>
      <c r="K231" s="31"/>
      <c r="L231" s="32"/>
      <c r="M231" s="171"/>
      <c r="N231" s="172"/>
      <c r="O231" s="64"/>
      <c r="P231" s="64"/>
      <c r="Q231" s="64"/>
      <c r="R231" s="64"/>
      <c r="S231" s="64"/>
      <c r="T231" s="65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8" t="s">
        <v>132</v>
      </c>
      <c r="AU231" s="18" t="s">
        <v>81</v>
      </c>
    </row>
    <row r="232" s="2" customFormat="1" ht="24.15" customHeight="1">
      <c r="A232" s="31"/>
      <c r="B232" s="156"/>
      <c r="C232" s="157" t="s">
        <v>322</v>
      </c>
      <c r="D232" s="157" t="s">
        <v>123</v>
      </c>
      <c r="E232" s="158" t="s">
        <v>323</v>
      </c>
      <c r="F232" s="159" t="s">
        <v>324</v>
      </c>
      <c r="G232" s="160" t="s">
        <v>299</v>
      </c>
      <c r="H232" s="161">
        <v>76.560000000000002</v>
      </c>
      <c r="I232" s="162">
        <v>294</v>
      </c>
      <c r="J232" s="162">
        <f>ROUND(I232*H232,2)</f>
        <v>22508.639999999999</v>
      </c>
      <c r="K232" s="159" t="s">
        <v>127</v>
      </c>
      <c r="L232" s="32"/>
      <c r="M232" s="163" t="s">
        <v>3</v>
      </c>
      <c r="N232" s="164" t="s">
        <v>42</v>
      </c>
      <c r="O232" s="165">
        <v>0</v>
      </c>
      <c r="P232" s="165">
        <f>O232*H232</f>
        <v>0</v>
      </c>
      <c r="Q232" s="165">
        <v>0</v>
      </c>
      <c r="R232" s="165">
        <f>Q232*H232</f>
        <v>0</v>
      </c>
      <c r="S232" s="165">
        <v>0</v>
      </c>
      <c r="T232" s="166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67" t="s">
        <v>128</v>
      </c>
      <c r="AT232" s="167" t="s">
        <v>123</v>
      </c>
      <c r="AU232" s="167" t="s">
        <v>81</v>
      </c>
      <c r="AY232" s="18" t="s">
        <v>121</v>
      </c>
      <c r="BE232" s="168">
        <f>IF(N232="základní",J232,0)</f>
        <v>22508.639999999999</v>
      </c>
      <c r="BF232" s="168">
        <f>IF(N232="snížená",J232,0)</f>
        <v>0</v>
      </c>
      <c r="BG232" s="168">
        <f>IF(N232="zákl. přenesená",J232,0)</f>
        <v>0</v>
      </c>
      <c r="BH232" s="168">
        <f>IF(N232="sníž. přenesená",J232,0)</f>
        <v>0</v>
      </c>
      <c r="BI232" s="168">
        <f>IF(N232="nulová",J232,0)</f>
        <v>0</v>
      </c>
      <c r="BJ232" s="18" t="s">
        <v>79</v>
      </c>
      <c r="BK232" s="168">
        <f>ROUND(I232*H232,2)</f>
        <v>22508.639999999999</v>
      </c>
      <c r="BL232" s="18" t="s">
        <v>128</v>
      </c>
      <c r="BM232" s="167" t="s">
        <v>325</v>
      </c>
    </row>
    <row r="233" s="2" customFormat="1">
      <c r="A233" s="31"/>
      <c r="B233" s="32"/>
      <c r="C233" s="31"/>
      <c r="D233" s="169" t="s">
        <v>130</v>
      </c>
      <c r="E233" s="31"/>
      <c r="F233" s="170" t="s">
        <v>324</v>
      </c>
      <c r="G233" s="31"/>
      <c r="H233" s="31"/>
      <c r="I233" s="31"/>
      <c r="J233" s="31"/>
      <c r="K233" s="31"/>
      <c r="L233" s="32"/>
      <c r="M233" s="171"/>
      <c r="N233" s="172"/>
      <c r="O233" s="64"/>
      <c r="P233" s="64"/>
      <c r="Q233" s="64"/>
      <c r="R233" s="64"/>
      <c r="S233" s="64"/>
      <c r="T233" s="65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8" t="s">
        <v>130</v>
      </c>
      <c r="AU233" s="18" t="s">
        <v>81</v>
      </c>
    </row>
    <row r="234" s="2" customFormat="1">
      <c r="A234" s="31"/>
      <c r="B234" s="32"/>
      <c r="C234" s="31"/>
      <c r="D234" s="173" t="s">
        <v>132</v>
      </c>
      <c r="E234" s="31"/>
      <c r="F234" s="174" t="s">
        <v>326</v>
      </c>
      <c r="G234" s="31"/>
      <c r="H234" s="31"/>
      <c r="I234" s="31"/>
      <c r="J234" s="31"/>
      <c r="K234" s="31"/>
      <c r="L234" s="32"/>
      <c r="M234" s="171"/>
      <c r="N234" s="172"/>
      <c r="O234" s="64"/>
      <c r="P234" s="64"/>
      <c r="Q234" s="64"/>
      <c r="R234" s="64"/>
      <c r="S234" s="64"/>
      <c r="T234" s="65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T234" s="18" t="s">
        <v>132</v>
      </c>
      <c r="AU234" s="18" t="s">
        <v>81</v>
      </c>
    </row>
    <row r="235" s="12" customFormat="1" ht="22.8" customHeight="1">
      <c r="A235" s="12"/>
      <c r="B235" s="144"/>
      <c r="C235" s="12"/>
      <c r="D235" s="145" t="s">
        <v>70</v>
      </c>
      <c r="E235" s="154" t="s">
        <v>327</v>
      </c>
      <c r="F235" s="154" t="s">
        <v>328</v>
      </c>
      <c r="G235" s="12"/>
      <c r="H235" s="12"/>
      <c r="I235" s="12"/>
      <c r="J235" s="155">
        <f>BK235</f>
        <v>14117.98</v>
      </c>
      <c r="K235" s="12"/>
      <c r="L235" s="144"/>
      <c r="M235" s="148"/>
      <c r="N235" s="149"/>
      <c r="O235" s="149"/>
      <c r="P235" s="150">
        <f>SUM(P236:P238)</f>
        <v>25.948317000000003</v>
      </c>
      <c r="Q235" s="149"/>
      <c r="R235" s="150">
        <f>SUM(R236:R238)</f>
        <v>0</v>
      </c>
      <c r="S235" s="149"/>
      <c r="T235" s="151">
        <f>SUM(T236:T238)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45" t="s">
        <v>79</v>
      </c>
      <c r="AT235" s="152" t="s">
        <v>70</v>
      </c>
      <c r="AU235" s="152" t="s">
        <v>79</v>
      </c>
      <c r="AY235" s="145" t="s">
        <v>121</v>
      </c>
      <c r="BK235" s="153">
        <f>SUM(BK236:BK238)</f>
        <v>14117.98</v>
      </c>
    </row>
    <row r="236" s="2" customFormat="1" ht="16.5" customHeight="1">
      <c r="A236" s="31"/>
      <c r="B236" s="156"/>
      <c r="C236" s="157" t="s">
        <v>329</v>
      </c>
      <c r="D236" s="157" t="s">
        <v>123</v>
      </c>
      <c r="E236" s="158" t="s">
        <v>330</v>
      </c>
      <c r="F236" s="159" t="s">
        <v>331</v>
      </c>
      <c r="G236" s="160" t="s">
        <v>299</v>
      </c>
      <c r="H236" s="161">
        <v>65.361000000000004</v>
      </c>
      <c r="I236" s="162">
        <v>216</v>
      </c>
      <c r="J236" s="162">
        <f>ROUND(I236*H236,2)</f>
        <v>14117.98</v>
      </c>
      <c r="K236" s="159" t="s">
        <v>127</v>
      </c>
      <c r="L236" s="32"/>
      <c r="M236" s="163" t="s">
        <v>3</v>
      </c>
      <c r="N236" s="164" t="s">
        <v>42</v>
      </c>
      <c r="O236" s="165">
        <v>0.39700000000000002</v>
      </c>
      <c r="P236" s="165">
        <f>O236*H236</f>
        <v>25.948317000000003</v>
      </c>
      <c r="Q236" s="165">
        <v>0</v>
      </c>
      <c r="R236" s="165">
        <f>Q236*H236</f>
        <v>0</v>
      </c>
      <c r="S236" s="165">
        <v>0</v>
      </c>
      <c r="T236" s="166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7" t="s">
        <v>128</v>
      </c>
      <c r="AT236" s="167" t="s">
        <v>123</v>
      </c>
      <c r="AU236" s="167" t="s">
        <v>81</v>
      </c>
      <c r="AY236" s="18" t="s">
        <v>121</v>
      </c>
      <c r="BE236" s="168">
        <f>IF(N236="základní",J236,0)</f>
        <v>14117.98</v>
      </c>
      <c r="BF236" s="168">
        <f>IF(N236="snížená",J236,0)</f>
        <v>0</v>
      </c>
      <c r="BG236" s="168">
        <f>IF(N236="zákl. přenesená",J236,0)</f>
        <v>0</v>
      </c>
      <c r="BH236" s="168">
        <f>IF(N236="sníž. přenesená",J236,0)</f>
        <v>0</v>
      </c>
      <c r="BI236" s="168">
        <f>IF(N236="nulová",J236,0)</f>
        <v>0</v>
      </c>
      <c r="BJ236" s="18" t="s">
        <v>79</v>
      </c>
      <c r="BK236" s="168">
        <f>ROUND(I236*H236,2)</f>
        <v>14117.98</v>
      </c>
      <c r="BL236" s="18" t="s">
        <v>128</v>
      </c>
      <c r="BM236" s="167" t="s">
        <v>332</v>
      </c>
    </row>
    <row r="237" s="2" customFormat="1">
      <c r="A237" s="31"/>
      <c r="B237" s="32"/>
      <c r="C237" s="31"/>
      <c r="D237" s="169" t="s">
        <v>130</v>
      </c>
      <c r="E237" s="31"/>
      <c r="F237" s="170" t="s">
        <v>333</v>
      </c>
      <c r="G237" s="31"/>
      <c r="H237" s="31"/>
      <c r="I237" s="31"/>
      <c r="J237" s="31"/>
      <c r="K237" s="31"/>
      <c r="L237" s="32"/>
      <c r="M237" s="171"/>
      <c r="N237" s="172"/>
      <c r="O237" s="64"/>
      <c r="P237" s="64"/>
      <c r="Q237" s="64"/>
      <c r="R237" s="64"/>
      <c r="S237" s="64"/>
      <c r="T237" s="65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8" t="s">
        <v>130</v>
      </c>
      <c r="AU237" s="18" t="s">
        <v>81</v>
      </c>
    </row>
    <row r="238" s="2" customFormat="1">
      <c r="A238" s="31"/>
      <c r="B238" s="32"/>
      <c r="C238" s="31"/>
      <c r="D238" s="173" t="s">
        <v>132</v>
      </c>
      <c r="E238" s="31"/>
      <c r="F238" s="174" t="s">
        <v>334</v>
      </c>
      <c r="G238" s="31"/>
      <c r="H238" s="31"/>
      <c r="I238" s="31"/>
      <c r="J238" s="31"/>
      <c r="K238" s="31"/>
      <c r="L238" s="32"/>
      <c r="M238" s="198"/>
      <c r="N238" s="199"/>
      <c r="O238" s="200"/>
      <c r="P238" s="200"/>
      <c r="Q238" s="200"/>
      <c r="R238" s="200"/>
      <c r="S238" s="200"/>
      <c r="T238" s="20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T238" s="18" t="s">
        <v>132</v>
      </c>
      <c r="AU238" s="18" t="s">
        <v>81</v>
      </c>
    </row>
    <row r="239" s="2" customFormat="1" ht="6.96" customHeight="1">
      <c r="A239" s="31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32"/>
      <c r="M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</row>
  </sheetData>
  <autoFilter ref="C86:K23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1_02/113106421"/>
    <hyperlink ref="F99" r:id="rId2" display="https://podminky.urs.cz/item/CS_URS_2021_02/113107323"/>
    <hyperlink ref="F105" r:id="rId3" display="https://podminky.urs.cz/item/CS_URS_2021_02/113107335"/>
    <hyperlink ref="F109" r:id="rId4" display="https://podminky.urs.cz/item/CS_URS_2021_02/113201112"/>
    <hyperlink ref="F115" r:id="rId5" display="https://podminky.urs.cz/item/CS_URS_2021_02/113204111"/>
    <hyperlink ref="F119" r:id="rId6" display="https://podminky.urs.cz/item/CS_URS_2021_02/181152302"/>
    <hyperlink ref="F126" r:id="rId7" display="https://podminky.urs.cz/item/CS_URS_2021_02/451317777"/>
    <hyperlink ref="F131" r:id="rId8" display="https://podminky.urs.cz/item/CS_URS_2021_02/564861111"/>
    <hyperlink ref="F137" r:id="rId9" display="https://podminky.urs.cz/item/CS_URS_2021_02/596211112"/>
    <hyperlink ref="F143" r:id="rId10" display="https://podminky.urs.cz/item/CS_URS_2021_02/59245016"/>
    <hyperlink ref="F148" r:id="rId11" display="https://podminky.urs.cz/item/CS_URS_2021_02/59245270"/>
    <hyperlink ref="F153" r:id="rId12" display="https://podminky.urs.cz/item/CS_URS_2021_02/59245006"/>
    <hyperlink ref="F160" r:id="rId13" display="https://podminky.urs.cz/item/CS_URS_2021_02/596211114"/>
    <hyperlink ref="F166" r:id="rId14" display="https://podminky.urs.cz/item/CS_URS_2021_02/596841220"/>
    <hyperlink ref="F174" r:id="rId15" display="https://podminky.urs.cz/item/CS_URS_2021_02/899231111"/>
    <hyperlink ref="F177" r:id="rId16" display="https://podminky.urs.cz/item/CS_URS_2021_02/899331111"/>
    <hyperlink ref="F180" r:id="rId17" display="https://podminky.urs.cz/item/CS_URS_2021_02/899431111"/>
    <hyperlink ref="F184" r:id="rId18" display="https://podminky.urs.cz/item/CS_URS_2021_02/915131112"/>
    <hyperlink ref="F191" r:id="rId19" display="https://podminky.urs.cz/item/CS_URS_2021_02/915231112"/>
    <hyperlink ref="F198" r:id="rId20" display="https://podminky.urs.cz/item/CS_URS_2021_02/916231213"/>
    <hyperlink ref="F202" r:id="rId21" display="https://podminky.urs.cz/item/CS_URS_2021_02/59217008"/>
    <hyperlink ref="F206" r:id="rId22" display="https://podminky.urs.cz/item/CS_URS_2021_02/916241113"/>
    <hyperlink ref="F220" r:id="rId23" display="https://podminky.urs.cz/item/CS_URS_2021_02/997221571"/>
    <hyperlink ref="F224" r:id="rId24" display="https://podminky.urs.cz/item/CS_URS_2021_02/997221579"/>
    <hyperlink ref="F228" r:id="rId25" display="https://podminky.urs.cz/item/CS_URS_2021_02/997221861"/>
    <hyperlink ref="F231" r:id="rId26" display="https://podminky.urs.cz/item/CS_URS_2021_02/997221862"/>
    <hyperlink ref="F234" r:id="rId27" display="https://podminky.urs.cz/item/CS_URS_2021_02/997221873"/>
    <hyperlink ref="F238" r:id="rId28" display="https://podminky.urs.cz/item/CS_URS_2021_02/998223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9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06"/>
    </row>
    <row r="2" s="1" customFormat="1" ht="36.96" customHeight="1"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="1" customFormat="1" ht="24.96" customHeight="1">
      <c r="B4" s="21"/>
      <c r="D4" s="22" t="s">
        <v>91</v>
      </c>
      <c r="L4" s="21"/>
      <c r="M4" s="107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28" t="s">
        <v>15</v>
      </c>
      <c r="L6" s="21"/>
    </row>
    <row r="7" s="1" customFormat="1" ht="16.5" customHeight="1">
      <c r="B7" s="21"/>
      <c r="E7" s="108" t="str">
        <f>'Rekapitulace stavby'!K6</f>
        <v>Oprava chodníku ul. Tyršova</v>
      </c>
      <c r="F7" s="28"/>
      <c r="G7" s="28"/>
      <c r="H7" s="28"/>
      <c r="L7" s="21"/>
    </row>
    <row r="8" s="2" customFormat="1" ht="12" customHeight="1">
      <c r="A8" s="31"/>
      <c r="B8" s="32"/>
      <c r="C8" s="31"/>
      <c r="D8" s="28" t="s">
        <v>92</v>
      </c>
      <c r="E8" s="31"/>
      <c r="F8" s="31"/>
      <c r="G8" s="31"/>
      <c r="H8" s="31"/>
      <c r="I8" s="31"/>
      <c r="J8" s="31"/>
      <c r="K8" s="31"/>
      <c r="L8" s="10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="2" customFormat="1" ht="16.5" customHeight="1">
      <c r="A9" s="31"/>
      <c r="B9" s="32"/>
      <c r="C9" s="31"/>
      <c r="D9" s="31"/>
      <c r="E9" s="54" t="s">
        <v>335</v>
      </c>
      <c r="F9" s="31"/>
      <c r="G9" s="31"/>
      <c r="H9" s="31"/>
      <c r="I9" s="31"/>
      <c r="J9" s="31"/>
      <c r="K9" s="31"/>
      <c r="L9" s="10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10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="2" customFormat="1" ht="12" customHeight="1">
      <c r="A11" s="31"/>
      <c r="B11" s="32"/>
      <c r="C11" s="31"/>
      <c r="D11" s="28" t="s">
        <v>17</v>
      </c>
      <c r="E11" s="31"/>
      <c r="F11" s="25" t="s">
        <v>3</v>
      </c>
      <c r="G11" s="31"/>
      <c r="H11" s="31"/>
      <c r="I11" s="28" t="s">
        <v>18</v>
      </c>
      <c r="J11" s="25" t="s">
        <v>3</v>
      </c>
      <c r="K11" s="31"/>
      <c r="L11" s="10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="2" customFormat="1" ht="12" customHeight="1">
      <c r="A12" s="31"/>
      <c r="B12" s="32"/>
      <c r="C12" s="31"/>
      <c r="D12" s="28" t="s">
        <v>19</v>
      </c>
      <c r="E12" s="31"/>
      <c r="F12" s="25" t="s">
        <v>20</v>
      </c>
      <c r="G12" s="31"/>
      <c r="H12" s="31"/>
      <c r="I12" s="28" t="s">
        <v>21</v>
      </c>
      <c r="J12" s="56" t="str">
        <f>'Rekapitulace stavby'!AN8</f>
        <v>20. 7. 2021</v>
      </c>
      <c r="K12" s="31"/>
      <c r="L12" s="10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10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="2" customFormat="1" ht="12" customHeight="1">
      <c r="A14" s="31"/>
      <c r="B14" s="32"/>
      <c r="C14" s="31"/>
      <c r="D14" s="28" t="s">
        <v>23</v>
      </c>
      <c r="E14" s="31"/>
      <c r="F14" s="31"/>
      <c r="G14" s="31"/>
      <c r="H14" s="31"/>
      <c r="I14" s="28" t="s">
        <v>24</v>
      </c>
      <c r="J14" s="25" t="s">
        <v>25</v>
      </c>
      <c r="K14" s="31"/>
      <c r="L14" s="10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="2" customFormat="1" ht="18" customHeight="1">
      <c r="A15" s="31"/>
      <c r="B15" s="32"/>
      <c r="C15" s="31"/>
      <c r="D15" s="31"/>
      <c r="E15" s="25" t="s">
        <v>26</v>
      </c>
      <c r="F15" s="31"/>
      <c r="G15" s="31"/>
      <c r="H15" s="31"/>
      <c r="I15" s="28" t="s">
        <v>27</v>
      </c>
      <c r="J15" s="25" t="s">
        <v>3</v>
      </c>
      <c r="K15" s="31"/>
      <c r="L15" s="10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="2" customFormat="1" ht="6.96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10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="2" customFormat="1" ht="12" customHeight="1">
      <c r="A17" s="31"/>
      <c r="B17" s="32"/>
      <c r="C17" s="31"/>
      <c r="D17" s="28" t="s">
        <v>28</v>
      </c>
      <c r="E17" s="31"/>
      <c r="F17" s="31"/>
      <c r="G17" s="31"/>
      <c r="H17" s="31"/>
      <c r="I17" s="28" t="s">
        <v>24</v>
      </c>
      <c r="J17" s="25" t="str">
        <f>'Rekapitulace stavby'!AN13</f>
        <v/>
      </c>
      <c r="K17" s="31"/>
      <c r="L17" s="10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="2" customFormat="1" ht="18" customHeight="1">
      <c r="A18" s="31"/>
      <c r="B18" s="32"/>
      <c r="C18" s="31"/>
      <c r="D18" s="31"/>
      <c r="E18" s="25" t="str">
        <f>'Rekapitulace stavby'!E14</f>
        <v xml:space="preserve"> </v>
      </c>
      <c r="F18" s="25"/>
      <c r="G18" s="25"/>
      <c r="H18" s="25"/>
      <c r="I18" s="28" t="s">
        <v>27</v>
      </c>
      <c r="J18" s="25" t="str">
        <f>'Rekapitulace stavby'!AN14</f>
        <v/>
      </c>
      <c r="K18" s="31"/>
      <c r="L18" s="10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="2" customFormat="1" ht="6.96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10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="2" customFormat="1" ht="12" customHeight="1">
      <c r="A20" s="31"/>
      <c r="B20" s="32"/>
      <c r="C20" s="31"/>
      <c r="D20" s="28" t="s">
        <v>30</v>
      </c>
      <c r="E20" s="31"/>
      <c r="F20" s="31"/>
      <c r="G20" s="31"/>
      <c r="H20" s="31"/>
      <c r="I20" s="28" t="s">
        <v>24</v>
      </c>
      <c r="J20" s="25" t="s">
        <v>31</v>
      </c>
      <c r="K20" s="31"/>
      <c r="L20" s="10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="2" customFormat="1" ht="18" customHeight="1">
      <c r="A21" s="31"/>
      <c r="B21" s="32"/>
      <c r="C21" s="31"/>
      <c r="D21" s="31"/>
      <c r="E21" s="25" t="s">
        <v>32</v>
      </c>
      <c r="F21" s="31"/>
      <c r="G21" s="31"/>
      <c r="H21" s="31"/>
      <c r="I21" s="28" t="s">
        <v>27</v>
      </c>
      <c r="J21" s="25" t="s">
        <v>3</v>
      </c>
      <c r="K21" s="31"/>
      <c r="L21" s="10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="2" customFormat="1" ht="6.96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10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="2" customFormat="1" ht="12" customHeight="1">
      <c r="A23" s="31"/>
      <c r="B23" s="32"/>
      <c r="C23" s="31"/>
      <c r="D23" s="28" t="s">
        <v>34</v>
      </c>
      <c r="E23" s="31"/>
      <c r="F23" s="31"/>
      <c r="G23" s="31"/>
      <c r="H23" s="31"/>
      <c r="I23" s="28" t="s">
        <v>24</v>
      </c>
      <c r="J23" s="25" t="str">
        <f>IF('Rekapitulace stavby'!AN19="","",'Rekapitulace stavby'!AN19)</f>
        <v/>
      </c>
      <c r="K23" s="31"/>
      <c r="L23" s="10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="2" customFormat="1" ht="18" customHeight="1">
      <c r="A24" s="31"/>
      <c r="B24" s="32"/>
      <c r="C24" s="31"/>
      <c r="D24" s="31"/>
      <c r="E24" s="25" t="str">
        <f>IF('Rekapitulace stavby'!E20="","",'Rekapitulace stavby'!E20)</f>
        <v xml:space="preserve"> </v>
      </c>
      <c r="F24" s="31"/>
      <c r="G24" s="31"/>
      <c r="H24" s="31"/>
      <c r="I24" s="28" t="s">
        <v>27</v>
      </c>
      <c r="J24" s="25" t="str">
        <f>IF('Rekapitulace stavby'!AN20="","",'Rekapitulace stavby'!AN20)</f>
        <v/>
      </c>
      <c r="K24" s="31"/>
      <c r="L24" s="10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="2" customFormat="1" ht="6.96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109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="2" customFormat="1" ht="12" customHeight="1">
      <c r="A26" s="31"/>
      <c r="B26" s="32"/>
      <c r="C26" s="31"/>
      <c r="D26" s="28" t="s">
        <v>35</v>
      </c>
      <c r="E26" s="31"/>
      <c r="F26" s="31"/>
      <c r="G26" s="31"/>
      <c r="H26" s="31"/>
      <c r="I26" s="31"/>
      <c r="J26" s="31"/>
      <c r="K26" s="31"/>
      <c r="L26" s="10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="8" customFormat="1" ht="16.5" customHeight="1">
      <c r="A27" s="110"/>
      <c r="B27" s="111"/>
      <c r="C27" s="110"/>
      <c r="D27" s="110"/>
      <c r="E27" s="29" t="s">
        <v>3</v>
      </c>
      <c r="F27" s="29"/>
      <c r="G27" s="29"/>
      <c r="H27" s="2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="2" customFormat="1" ht="6.96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0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="2" customFormat="1" ht="6.96" customHeight="1">
      <c r="A29" s="31"/>
      <c r="B29" s="32"/>
      <c r="C29" s="31"/>
      <c r="D29" s="76"/>
      <c r="E29" s="76"/>
      <c r="F29" s="76"/>
      <c r="G29" s="76"/>
      <c r="H29" s="76"/>
      <c r="I29" s="76"/>
      <c r="J29" s="76"/>
      <c r="K29" s="76"/>
      <c r="L29" s="10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="2" customFormat="1" ht="25.44" customHeight="1">
      <c r="A30" s="31"/>
      <c r="B30" s="32"/>
      <c r="C30" s="31"/>
      <c r="D30" s="113" t="s">
        <v>37</v>
      </c>
      <c r="E30" s="31"/>
      <c r="F30" s="31"/>
      <c r="G30" s="31"/>
      <c r="H30" s="31"/>
      <c r="I30" s="31"/>
      <c r="J30" s="82">
        <f>ROUND(J91, 2)</f>
        <v>224626.87</v>
      </c>
      <c r="K30" s="31"/>
      <c r="L30" s="10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="2" customFormat="1" ht="6.96" customHeight="1">
      <c r="A31" s="31"/>
      <c r="B31" s="32"/>
      <c r="C31" s="31"/>
      <c r="D31" s="76"/>
      <c r="E31" s="76"/>
      <c r="F31" s="76"/>
      <c r="G31" s="76"/>
      <c r="H31" s="76"/>
      <c r="I31" s="76"/>
      <c r="J31" s="76"/>
      <c r="K31" s="76"/>
      <c r="L31" s="10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="2" customFormat="1" ht="14.4" customHeight="1">
      <c r="A32" s="31"/>
      <c r="B32" s="32"/>
      <c r="C32" s="31"/>
      <c r="D32" s="31"/>
      <c r="E32" s="31"/>
      <c r="F32" s="36" t="s">
        <v>39</v>
      </c>
      <c r="G32" s="31"/>
      <c r="H32" s="31"/>
      <c r="I32" s="36" t="s">
        <v>38</v>
      </c>
      <c r="J32" s="36" t="s">
        <v>40</v>
      </c>
      <c r="K32" s="31"/>
      <c r="L32" s="10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="2" customFormat="1" ht="14.4" customHeight="1">
      <c r="A33" s="31"/>
      <c r="B33" s="32"/>
      <c r="C33" s="31"/>
      <c r="D33" s="114" t="s">
        <v>41</v>
      </c>
      <c r="E33" s="28" t="s">
        <v>42</v>
      </c>
      <c r="F33" s="115">
        <f>ROUND((SUM(BE91:BE142)),  2)</f>
        <v>224626.87</v>
      </c>
      <c r="G33" s="31"/>
      <c r="H33" s="31"/>
      <c r="I33" s="116">
        <v>0.20999999999999999</v>
      </c>
      <c r="J33" s="115">
        <f>ROUND(((SUM(BE91:BE142))*I33),  2)</f>
        <v>47171.639999999999</v>
      </c>
      <c r="K33" s="31"/>
      <c r="L33" s="109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="2" customFormat="1" ht="14.4" customHeight="1">
      <c r="A34" s="31"/>
      <c r="B34" s="32"/>
      <c r="C34" s="31"/>
      <c r="D34" s="31"/>
      <c r="E34" s="28" t="s">
        <v>43</v>
      </c>
      <c r="F34" s="115">
        <f>ROUND((SUM(BF91:BF142)),  2)</f>
        <v>0</v>
      </c>
      <c r="G34" s="31"/>
      <c r="H34" s="31"/>
      <c r="I34" s="116">
        <v>0.14999999999999999</v>
      </c>
      <c r="J34" s="115">
        <f>ROUND(((SUM(BF91:BF142))*I34),  2)</f>
        <v>0</v>
      </c>
      <c r="K34" s="31"/>
      <c r="L34" s="10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hidden="1" s="2" customFormat="1" ht="14.4" customHeight="1">
      <c r="A35" s="31"/>
      <c r="B35" s="32"/>
      <c r="C35" s="31"/>
      <c r="D35" s="31"/>
      <c r="E35" s="28" t="s">
        <v>44</v>
      </c>
      <c r="F35" s="115">
        <f>ROUND((SUM(BG91:BG142)),  2)</f>
        <v>0</v>
      </c>
      <c r="G35" s="31"/>
      <c r="H35" s="31"/>
      <c r="I35" s="116">
        <v>0.20999999999999999</v>
      </c>
      <c r="J35" s="115">
        <f>0</f>
        <v>0</v>
      </c>
      <c r="K35" s="31"/>
      <c r="L35" s="10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hidden="1" s="2" customFormat="1" ht="14.4" customHeight="1">
      <c r="A36" s="31"/>
      <c r="B36" s="32"/>
      <c r="C36" s="31"/>
      <c r="D36" s="31"/>
      <c r="E36" s="28" t="s">
        <v>45</v>
      </c>
      <c r="F36" s="115">
        <f>ROUND((SUM(BH91:BH142)),  2)</f>
        <v>0</v>
      </c>
      <c r="G36" s="31"/>
      <c r="H36" s="31"/>
      <c r="I36" s="116">
        <v>0.14999999999999999</v>
      </c>
      <c r="J36" s="115">
        <f>0</f>
        <v>0</v>
      </c>
      <c r="K36" s="31"/>
      <c r="L36" s="10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hidden="1" s="2" customFormat="1" ht="14.4" customHeight="1">
      <c r="A37" s="31"/>
      <c r="B37" s="32"/>
      <c r="C37" s="31"/>
      <c r="D37" s="31"/>
      <c r="E37" s="28" t="s">
        <v>46</v>
      </c>
      <c r="F37" s="115">
        <f>ROUND((SUM(BI91:BI142)),  2)</f>
        <v>0</v>
      </c>
      <c r="G37" s="31"/>
      <c r="H37" s="31"/>
      <c r="I37" s="116">
        <v>0</v>
      </c>
      <c r="J37" s="115">
        <f>0</f>
        <v>0</v>
      </c>
      <c r="K37" s="31"/>
      <c r="L37" s="10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="2" customFormat="1" ht="6.96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10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="2" customFormat="1" ht="25.44" customHeight="1">
      <c r="A39" s="31"/>
      <c r="B39" s="32"/>
      <c r="C39" s="117"/>
      <c r="D39" s="118" t="s">
        <v>47</v>
      </c>
      <c r="E39" s="68"/>
      <c r="F39" s="68"/>
      <c r="G39" s="119" t="s">
        <v>48</v>
      </c>
      <c r="H39" s="120" t="s">
        <v>49</v>
      </c>
      <c r="I39" s="68"/>
      <c r="J39" s="121">
        <f>SUM(J30:J37)</f>
        <v>271798.51000000001</v>
      </c>
      <c r="K39" s="122"/>
      <c r="L39" s="109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="2" customFormat="1" ht="14.4" customHeight="1">
      <c r="A40" s="3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109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="2" customFormat="1" ht="6.96" customHeight="1">
      <c r="A44" s="31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09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="2" customFormat="1" ht="24.96" customHeight="1">
      <c r="A45" s="31"/>
      <c r="B45" s="32"/>
      <c r="C45" s="22" t="s">
        <v>94</v>
      </c>
      <c r="D45" s="31"/>
      <c r="E45" s="31"/>
      <c r="F45" s="31"/>
      <c r="G45" s="31"/>
      <c r="H45" s="31"/>
      <c r="I45" s="31"/>
      <c r="J45" s="31"/>
      <c r="K45" s="31"/>
      <c r="L45" s="10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="2" customFormat="1" ht="6.96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109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="2" customFormat="1" ht="12" customHeight="1">
      <c r="A47" s="31"/>
      <c r="B47" s="32"/>
      <c r="C47" s="28" t="s">
        <v>15</v>
      </c>
      <c r="D47" s="31"/>
      <c r="E47" s="31"/>
      <c r="F47" s="31"/>
      <c r="G47" s="31"/>
      <c r="H47" s="31"/>
      <c r="I47" s="31"/>
      <c r="J47" s="31"/>
      <c r="K47" s="31"/>
      <c r="L47" s="10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="2" customFormat="1" ht="16.5" customHeight="1">
      <c r="A48" s="31"/>
      <c r="B48" s="32"/>
      <c r="C48" s="31"/>
      <c r="D48" s="31"/>
      <c r="E48" s="108" t="str">
        <f>E7</f>
        <v>Oprava chodníku ul. Tyršova</v>
      </c>
      <c r="F48" s="28"/>
      <c r="G48" s="28"/>
      <c r="H48" s="28"/>
      <c r="I48" s="31"/>
      <c r="J48" s="31"/>
      <c r="K48" s="31"/>
      <c r="L48" s="109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="2" customFormat="1" ht="12" customHeight="1">
      <c r="A49" s="31"/>
      <c r="B49" s="32"/>
      <c r="C49" s="28" t="s">
        <v>92</v>
      </c>
      <c r="D49" s="31"/>
      <c r="E49" s="31"/>
      <c r="F49" s="31"/>
      <c r="G49" s="31"/>
      <c r="H49" s="31"/>
      <c r="I49" s="31"/>
      <c r="J49" s="31"/>
      <c r="K49" s="31"/>
      <c r="L49" s="109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="2" customFormat="1" ht="16.5" customHeight="1">
      <c r="A50" s="31"/>
      <c r="B50" s="32"/>
      <c r="C50" s="31"/>
      <c r="D50" s="31"/>
      <c r="E50" s="54" t="str">
        <f>E9</f>
        <v>02 - Veřejné osvětlení</v>
      </c>
      <c r="F50" s="31"/>
      <c r="G50" s="31"/>
      <c r="H50" s="31"/>
      <c r="I50" s="31"/>
      <c r="J50" s="31"/>
      <c r="K50" s="31"/>
      <c r="L50" s="10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="2" customFormat="1" ht="6.96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109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="2" customFormat="1" ht="12" customHeight="1">
      <c r="A52" s="31"/>
      <c r="B52" s="32"/>
      <c r="C52" s="28" t="s">
        <v>19</v>
      </c>
      <c r="D52" s="31"/>
      <c r="E52" s="31"/>
      <c r="F52" s="25" t="str">
        <f>F12</f>
        <v>Český Brod</v>
      </c>
      <c r="G52" s="31"/>
      <c r="H52" s="31"/>
      <c r="I52" s="28" t="s">
        <v>21</v>
      </c>
      <c r="J52" s="56" t="str">
        <f>IF(J12="","",J12)</f>
        <v>20. 7. 2021</v>
      </c>
      <c r="K52" s="31"/>
      <c r="L52" s="10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="2" customFormat="1" ht="6.96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10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="2" customFormat="1" ht="15.15" customHeight="1">
      <c r="A54" s="31"/>
      <c r="B54" s="32"/>
      <c r="C54" s="28" t="s">
        <v>23</v>
      </c>
      <c r="D54" s="31"/>
      <c r="E54" s="31"/>
      <c r="F54" s="25" t="str">
        <f>E15</f>
        <v>Město Český Brod</v>
      </c>
      <c r="G54" s="31"/>
      <c r="H54" s="31"/>
      <c r="I54" s="28" t="s">
        <v>30</v>
      </c>
      <c r="J54" s="29" t="str">
        <f>E21</f>
        <v>Ing. Jiří Sobol</v>
      </c>
      <c r="K54" s="31"/>
      <c r="L54" s="10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="2" customFormat="1" ht="15.15" customHeight="1">
      <c r="A55" s="31"/>
      <c r="B55" s="32"/>
      <c r="C55" s="28" t="s">
        <v>28</v>
      </c>
      <c r="D55" s="31"/>
      <c r="E55" s="31"/>
      <c r="F55" s="25" t="str">
        <f>IF(E18="","",E18)</f>
        <v xml:space="preserve"> </v>
      </c>
      <c r="G55" s="31"/>
      <c r="H55" s="31"/>
      <c r="I55" s="28" t="s">
        <v>34</v>
      </c>
      <c r="J55" s="29" t="str">
        <f>E24</f>
        <v xml:space="preserve"> </v>
      </c>
      <c r="K55" s="31"/>
      <c r="L55" s="109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="2" customFormat="1" ht="10.32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109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="2" customFormat="1" ht="29.28" customHeight="1">
      <c r="A57" s="31"/>
      <c r="B57" s="32"/>
      <c r="C57" s="123" t="s">
        <v>95</v>
      </c>
      <c r="D57" s="117"/>
      <c r="E57" s="117"/>
      <c r="F57" s="117"/>
      <c r="G57" s="117"/>
      <c r="H57" s="117"/>
      <c r="I57" s="117"/>
      <c r="J57" s="124" t="s">
        <v>96</v>
      </c>
      <c r="K57" s="117"/>
      <c r="L57" s="109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="2" customFormat="1" ht="10.32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109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="2" customFormat="1" ht="22.8" customHeight="1">
      <c r="A59" s="31"/>
      <c r="B59" s="32"/>
      <c r="C59" s="125" t="s">
        <v>69</v>
      </c>
      <c r="D59" s="31"/>
      <c r="E59" s="31"/>
      <c r="F59" s="31"/>
      <c r="G59" s="31"/>
      <c r="H59" s="31"/>
      <c r="I59" s="31"/>
      <c r="J59" s="82">
        <f>J91</f>
        <v>224626.87</v>
      </c>
      <c r="K59" s="31"/>
      <c r="L59" s="109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8" t="s">
        <v>97</v>
      </c>
    </row>
    <row r="60" s="9" customFormat="1" ht="24.96" customHeight="1">
      <c r="A60" s="9"/>
      <c r="B60" s="126"/>
      <c r="C60" s="9"/>
      <c r="D60" s="127" t="s">
        <v>98</v>
      </c>
      <c r="E60" s="128"/>
      <c r="F60" s="128"/>
      <c r="G60" s="128"/>
      <c r="H60" s="128"/>
      <c r="I60" s="128"/>
      <c r="J60" s="129">
        <f>J92</f>
        <v>129264.87</v>
      </c>
      <c r="K60" s="9"/>
      <c r="L60" s="12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30"/>
      <c r="C61" s="10"/>
      <c r="D61" s="131" t="s">
        <v>99</v>
      </c>
      <c r="E61" s="132"/>
      <c r="F61" s="132"/>
      <c r="G61" s="132"/>
      <c r="H61" s="132"/>
      <c r="I61" s="132"/>
      <c r="J61" s="133">
        <f>J93</f>
        <v>42335.239999999998</v>
      </c>
      <c r="K61" s="10"/>
      <c r="L61" s="13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30"/>
      <c r="C62" s="10"/>
      <c r="D62" s="131" t="s">
        <v>100</v>
      </c>
      <c r="E62" s="132"/>
      <c r="F62" s="132"/>
      <c r="G62" s="132"/>
      <c r="H62" s="132"/>
      <c r="I62" s="132"/>
      <c r="J62" s="133">
        <f>J101</f>
        <v>3235.6300000000001</v>
      </c>
      <c r="K62" s="10"/>
      <c r="L62" s="13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30"/>
      <c r="C63" s="10"/>
      <c r="D63" s="131" t="s">
        <v>336</v>
      </c>
      <c r="E63" s="132"/>
      <c r="F63" s="132"/>
      <c r="G63" s="132"/>
      <c r="H63" s="132"/>
      <c r="I63" s="132"/>
      <c r="J63" s="133">
        <f>J105</f>
        <v>64400</v>
      </c>
      <c r="K63" s="10"/>
      <c r="L63" s="13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30"/>
      <c r="C64" s="10"/>
      <c r="D64" s="131" t="s">
        <v>337</v>
      </c>
      <c r="E64" s="132"/>
      <c r="F64" s="132"/>
      <c r="G64" s="132"/>
      <c r="H64" s="132"/>
      <c r="I64" s="132"/>
      <c r="J64" s="133">
        <f>J106</f>
        <v>64400</v>
      </c>
      <c r="K64" s="10"/>
      <c r="L64" s="13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30"/>
      <c r="C65" s="10"/>
      <c r="D65" s="131" t="s">
        <v>338</v>
      </c>
      <c r="E65" s="132"/>
      <c r="F65" s="132"/>
      <c r="G65" s="132"/>
      <c r="H65" s="132"/>
      <c r="I65" s="132"/>
      <c r="J65" s="133">
        <f>J109</f>
        <v>19294</v>
      </c>
      <c r="K65" s="10"/>
      <c r="L65" s="13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26"/>
      <c r="C66" s="9"/>
      <c r="D66" s="127" t="s">
        <v>339</v>
      </c>
      <c r="E66" s="128"/>
      <c r="F66" s="128"/>
      <c r="G66" s="128"/>
      <c r="H66" s="128"/>
      <c r="I66" s="128"/>
      <c r="J66" s="129">
        <f>J113</f>
        <v>11748</v>
      </c>
      <c r="K66" s="9"/>
      <c r="L66" s="12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30"/>
      <c r="C67" s="10"/>
      <c r="D67" s="131" t="s">
        <v>340</v>
      </c>
      <c r="E67" s="132"/>
      <c r="F67" s="132"/>
      <c r="G67" s="132"/>
      <c r="H67" s="132"/>
      <c r="I67" s="132"/>
      <c r="J67" s="133">
        <f>J114</f>
        <v>11748</v>
      </c>
      <c r="K67" s="10"/>
      <c r="L67" s="13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26"/>
      <c r="C68" s="9"/>
      <c r="D68" s="127" t="s">
        <v>341</v>
      </c>
      <c r="E68" s="128"/>
      <c r="F68" s="128"/>
      <c r="G68" s="128"/>
      <c r="H68" s="128"/>
      <c r="I68" s="128"/>
      <c r="J68" s="129">
        <f>J119</f>
        <v>83614</v>
      </c>
      <c r="K68" s="9"/>
      <c r="L68" s="12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30"/>
      <c r="C69" s="10"/>
      <c r="D69" s="131" t="s">
        <v>342</v>
      </c>
      <c r="E69" s="132"/>
      <c r="F69" s="132"/>
      <c r="G69" s="132"/>
      <c r="H69" s="132"/>
      <c r="I69" s="132"/>
      <c r="J69" s="133">
        <f>J120</f>
        <v>14496</v>
      </c>
      <c r="K69" s="10"/>
      <c r="L69" s="13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30"/>
      <c r="C70" s="10"/>
      <c r="D70" s="131" t="s">
        <v>343</v>
      </c>
      <c r="E70" s="132"/>
      <c r="F70" s="132"/>
      <c r="G70" s="132"/>
      <c r="H70" s="132"/>
      <c r="I70" s="132"/>
      <c r="J70" s="133">
        <f>J125</f>
        <v>68068</v>
      </c>
      <c r="K70" s="10"/>
      <c r="L70" s="13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30"/>
      <c r="C71" s="10"/>
      <c r="D71" s="131" t="s">
        <v>344</v>
      </c>
      <c r="E71" s="132"/>
      <c r="F71" s="132"/>
      <c r="G71" s="132"/>
      <c r="H71" s="132"/>
      <c r="I71" s="132"/>
      <c r="J71" s="133">
        <f>J140</f>
        <v>1050</v>
      </c>
      <c r="K71" s="10"/>
      <c r="L71" s="13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109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="2" customFormat="1" ht="6.96" customHeight="1">
      <c r="A73" s="31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10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7" s="2" customFormat="1" ht="6.96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0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="2" customFormat="1" ht="24.96" customHeight="1">
      <c r="A78" s="31"/>
      <c r="B78" s="32"/>
      <c r="C78" s="22" t="s">
        <v>106</v>
      </c>
      <c r="D78" s="31"/>
      <c r="E78" s="31"/>
      <c r="F78" s="31"/>
      <c r="G78" s="31"/>
      <c r="H78" s="31"/>
      <c r="I78" s="31"/>
      <c r="J78" s="31"/>
      <c r="K78" s="31"/>
      <c r="L78" s="10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="2" customFormat="1" ht="6.96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10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="2" customFormat="1" ht="12" customHeight="1">
      <c r="A80" s="31"/>
      <c r="B80" s="32"/>
      <c r="C80" s="28" t="s">
        <v>15</v>
      </c>
      <c r="D80" s="31"/>
      <c r="E80" s="31"/>
      <c r="F80" s="31"/>
      <c r="G80" s="31"/>
      <c r="H80" s="31"/>
      <c r="I80" s="31"/>
      <c r="J80" s="31"/>
      <c r="K80" s="31"/>
      <c r="L80" s="109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="2" customFormat="1" ht="16.5" customHeight="1">
      <c r="A81" s="31"/>
      <c r="B81" s="32"/>
      <c r="C81" s="31"/>
      <c r="D81" s="31"/>
      <c r="E81" s="108" t="str">
        <f>E7</f>
        <v>Oprava chodníku ul. Tyršova</v>
      </c>
      <c r="F81" s="28"/>
      <c r="G81" s="28"/>
      <c r="H81" s="28"/>
      <c r="I81" s="31"/>
      <c r="J81" s="31"/>
      <c r="K81" s="31"/>
      <c r="L81" s="109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="2" customFormat="1" ht="12" customHeight="1">
      <c r="A82" s="31"/>
      <c r="B82" s="32"/>
      <c r="C82" s="28" t="s">
        <v>92</v>
      </c>
      <c r="D82" s="31"/>
      <c r="E82" s="31"/>
      <c r="F82" s="31"/>
      <c r="G82" s="31"/>
      <c r="H82" s="31"/>
      <c r="I82" s="31"/>
      <c r="J82" s="31"/>
      <c r="K82" s="31"/>
      <c r="L82" s="109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="2" customFormat="1" ht="16.5" customHeight="1">
      <c r="A83" s="31"/>
      <c r="B83" s="32"/>
      <c r="C83" s="31"/>
      <c r="D83" s="31"/>
      <c r="E83" s="54" t="str">
        <f>E9</f>
        <v>02 - Veřejné osvětlení</v>
      </c>
      <c r="F83" s="31"/>
      <c r="G83" s="31"/>
      <c r="H83" s="31"/>
      <c r="I83" s="31"/>
      <c r="J83" s="31"/>
      <c r="K83" s="31"/>
      <c r="L83" s="109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="2" customFormat="1" ht="6.96" customHeight="1">
      <c r="A84" s="31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109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="2" customFormat="1" ht="12" customHeight="1">
      <c r="A85" s="31"/>
      <c r="B85" s="32"/>
      <c r="C85" s="28" t="s">
        <v>19</v>
      </c>
      <c r="D85" s="31"/>
      <c r="E85" s="31"/>
      <c r="F85" s="25" t="str">
        <f>F12</f>
        <v>Český Brod</v>
      </c>
      <c r="G85" s="31"/>
      <c r="H85" s="31"/>
      <c r="I85" s="28" t="s">
        <v>21</v>
      </c>
      <c r="J85" s="56" t="str">
        <f>IF(J12="","",J12)</f>
        <v>20. 7. 2021</v>
      </c>
      <c r="K85" s="31"/>
      <c r="L85" s="109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="2" customFormat="1" ht="6.96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109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="2" customFormat="1" ht="15.15" customHeight="1">
      <c r="A87" s="31"/>
      <c r="B87" s="32"/>
      <c r="C87" s="28" t="s">
        <v>23</v>
      </c>
      <c r="D87" s="31"/>
      <c r="E87" s="31"/>
      <c r="F87" s="25" t="str">
        <f>E15</f>
        <v>Město Český Brod</v>
      </c>
      <c r="G87" s="31"/>
      <c r="H87" s="31"/>
      <c r="I87" s="28" t="s">
        <v>30</v>
      </c>
      <c r="J87" s="29" t="str">
        <f>E21</f>
        <v>Ing. Jiří Sobol</v>
      </c>
      <c r="K87" s="31"/>
      <c r="L87" s="109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="2" customFormat="1" ht="15.15" customHeight="1">
      <c r="A88" s="31"/>
      <c r="B88" s="32"/>
      <c r="C88" s="28" t="s">
        <v>28</v>
      </c>
      <c r="D88" s="31"/>
      <c r="E88" s="31"/>
      <c r="F88" s="25" t="str">
        <f>IF(E18="","",E18)</f>
        <v xml:space="preserve"> </v>
      </c>
      <c r="G88" s="31"/>
      <c r="H88" s="31"/>
      <c r="I88" s="28" t="s">
        <v>34</v>
      </c>
      <c r="J88" s="29" t="str">
        <f>E24</f>
        <v xml:space="preserve"> </v>
      </c>
      <c r="K88" s="31"/>
      <c r="L88" s="109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="2" customFormat="1" ht="10.32" customHeight="1">
      <c r="A89" s="31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109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="11" customFormat="1" ht="29.28" customHeight="1">
      <c r="A90" s="134"/>
      <c r="B90" s="135"/>
      <c r="C90" s="136" t="s">
        <v>107</v>
      </c>
      <c r="D90" s="137" t="s">
        <v>56</v>
      </c>
      <c r="E90" s="137" t="s">
        <v>52</v>
      </c>
      <c r="F90" s="137" t="s">
        <v>53</v>
      </c>
      <c r="G90" s="137" t="s">
        <v>108</v>
      </c>
      <c r="H90" s="137" t="s">
        <v>109</v>
      </c>
      <c r="I90" s="137" t="s">
        <v>110</v>
      </c>
      <c r="J90" s="137" t="s">
        <v>96</v>
      </c>
      <c r="K90" s="138" t="s">
        <v>111</v>
      </c>
      <c r="L90" s="139"/>
      <c r="M90" s="72" t="s">
        <v>3</v>
      </c>
      <c r="N90" s="73" t="s">
        <v>41</v>
      </c>
      <c r="O90" s="73" t="s">
        <v>112</v>
      </c>
      <c r="P90" s="73" t="s">
        <v>113</v>
      </c>
      <c r="Q90" s="73" t="s">
        <v>114</v>
      </c>
      <c r="R90" s="73" t="s">
        <v>115</v>
      </c>
      <c r="S90" s="73" t="s">
        <v>116</v>
      </c>
      <c r="T90" s="74" t="s">
        <v>117</v>
      </c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</row>
    <row r="91" s="2" customFormat="1" ht="22.8" customHeight="1">
      <c r="A91" s="31"/>
      <c r="B91" s="32"/>
      <c r="C91" s="79" t="s">
        <v>118</v>
      </c>
      <c r="D91" s="31"/>
      <c r="E91" s="31"/>
      <c r="F91" s="31"/>
      <c r="G91" s="31"/>
      <c r="H91" s="31"/>
      <c r="I91" s="31"/>
      <c r="J91" s="140">
        <f>BK91</f>
        <v>224626.87</v>
      </c>
      <c r="K91" s="31"/>
      <c r="L91" s="32"/>
      <c r="M91" s="75"/>
      <c r="N91" s="60"/>
      <c r="O91" s="76"/>
      <c r="P91" s="141">
        <f>P92+P113+P119</f>
        <v>3.6720000000000002</v>
      </c>
      <c r="Q91" s="76"/>
      <c r="R91" s="141">
        <f>R92+R113+R119</f>
        <v>0.27800000000000002</v>
      </c>
      <c r="S91" s="76"/>
      <c r="T91" s="142">
        <f>T92+T113+T119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8" t="s">
        <v>70</v>
      </c>
      <c r="AU91" s="18" t="s">
        <v>97</v>
      </c>
      <c r="BK91" s="143">
        <f>BK92+BK113+BK119</f>
        <v>224626.87</v>
      </c>
    </row>
    <row r="92" s="12" customFormat="1" ht="25.92" customHeight="1">
      <c r="A92" s="12"/>
      <c r="B92" s="144"/>
      <c r="C92" s="12"/>
      <c r="D92" s="145" t="s">
        <v>70</v>
      </c>
      <c r="E92" s="146" t="s">
        <v>119</v>
      </c>
      <c r="F92" s="146" t="s">
        <v>120</v>
      </c>
      <c r="G92" s="12"/>
      <c r="H92" s="12"/>
      <c r="I92" s="12"/>
      <c r="J92" s="147">
        <f>BK92</f>
        <v>129264.87</v>
      </c>
      <c r="K92" s="12"/>
      <c r="L92" s="144"/>
      <c r="M92" s="148"/>
      <c r="N92" s="149"/>
      <c r="O92" s="149"/>
      <c r="P92" s="150">
        <f>P93+P101+P105+P109</f>
        <v>0</v>
      </c>
      <c r="Q92" s="149"/>
      <c r="R92" s="150">
        <f>R93+R101+R105+R109</f>
        <v>0</v>
      </c>
      <c r="S92" s="149"/>
      <c r="T92" s="151">
        <f>T93+T101+T105+T109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45" t="s">
        <v>79</v>
      </c>
      <c r="AT92" s="152" t="s">
        <v>70</v>
      </c>
      <c r="AU92" s="152" t="s">
        <v>71</v>
      </c>
      <c r="AY92" s="145" t="s">
        <v>121</v>
      </c>
      <c r="BK92" s="153">
        <f>BK93+BK101+BK105+BK109</f>
        <v>129264.87</v>
      </c>
    </row>
    <row r="93" s="12" customFormat="1" ht="22.8" customHeight="1">
      <c r="A93" s="12"/>
      <c r="B93" s="144"/>
      <c r="C93" s="12"/>
      <c r="D93" s="145" t="s">
        <v>70</v>
      </c>
      <c r="E93" s="154" t="s">
        <v>79</v>
      </c>
      <c r="F93" s="154" t="s">
        <v>122</v>
      </c>
      <c r="G93" s="12"/>
      <c r="H93" s="12"/>
      <c r="I93" s="12"/>
      <c r="J93" s="155">
        <f>BK93</f>
        <v>42335.239999999998</v>
      </c>
      <c r="K93" s="12"/>
      <c r="L93" s="144"/>
      <c r="M93" s="148"/>
      <c r="N93" s="149"/>
      <c r="O93" s="149"/>
      <c r="P93" s="150">
        <f>SUM(P94:P100)</f>
        <v>0</v>
      </c>
      <c r="Q93" s="149"/>
      <c r="R93" s="150">
        <f>SUM(R94:R100)</f>
        <v>0</v>
      </c>
      <c r="S93" s="149"/>
      <c r="T93" s="151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45" t="s">
        <v>79</v>
      </c>
      <c r="AT93" s="152" t="s">
        <v>70</v>
      </c>
      <c r="AU93" s="152" t="s">
        <v>79</v>
      </c>
      <c r="AY93" s="145" t="s">
        <v>121</v>
      </c>
      <c r="BK93" s="153">
        <f>SUM(BK94:BK100)</f>
        <v>42335.239999999998</v>
      </c>
    </row>
    <row r="94" s="2" customFormat="1" ht="16.5" customHeight="1">
      <c r="A94" s="31"/>
      <c r="B94" s="156"/>
      <c r="C94" s="157" t="s">
        <v>79</v>
      </c>
      <c r="D94" s="157" t="s">
        <v>123</v>
      </c>
      <c r="E94" s="158" t="s">
        <v>345</v>
      </c>
      <c r="F94" s="159" t="s">
        <v>346</v>
      </c>
      <c r="G94" s="160" t="s">
        <v>347</v>
      </c>
      <c r="H94" s="161">
        <v>35.079999999999998</v>
      </c>
      <c r="I94" s="162">
        <v>353</v>
      </c>
      <c r="J94" s="162">
        <f>ROUND(I94*H94,2)</f>
        <v>12383.24</v>
      </c>
      <c r="K94" s="159" t="s">
        <v>348</v>
      </c>
      <c r="L94" s="32"/>
      <c r="M94" s="163" t="s">
        <v>3</v>
      </c>
      <c r="N94" s="164" t="s">
        <v>42</v>
      </c>
      <c r="O94" s="165">
        <v>0</v>
      </c>
      <c r="P94" s="165">
        <f>O94*H94</f>
        <v>0</v>
      </c>
      <c r="Q94" s="165">
        <v>0</v>
      </c>
      <c r="R94" s="165">
        <f>Q94*H94</f>
        <v>0</v>
      </c>
      <c r="S94" s="165">
        <v>0</v>
      </c>
      <c r="T94" s="166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67" t="s">
        <v>128</v>
      </c>
      <c r="AT94" s="167" t="s">
        <v>123</v>
      </c>
      <c r="AU94" s="167" t="s">
        <v>81</v>
      </c>
      <c r="AY94" s="18" t="s">
        <v>121</v>
      </c>
      <c r="BE94" s="168">
        <f>IF(N94="základní",J94,0)</f>
        <v>12383.24</v>
      </c>
      <c r="BF94" s="168">
        <f>IF(N94="snížená",J94,0)</f>
        <v>0</v>
      </c>
      <c r="BG94" s="168">
        <f>IF(N94="zákl. přenesená",J94,0)</f>
        <v>0</v>
      </c>
      <c r="BH94" s="168">
        <f>IF(N94="sníž. přenesená",J94,0)</f>
        <v>0</v>
      </c>
      <c r="BI94" s="168">
        <f>IF(N94="nulová",J94,0)</f>
        <v>0</v>
      </c>
      <c r="BJ94" s="18" t="s">
        <v>79</v>
      </c>
      <c r="BK94" s="168">
        <f>ROUND(I94*H94,2)</f>
        <v>12383.24</v>
      </c>
      <c r="BL94" s="18" t="s">
        <v>128</v>
      </c>
      <c r="BM94" s="167" t="s">
        <v>349</v>
      </c>
    </row>
    <row r="95" s="2" customFormat="1">
      <c r="A95" s="31"/>
      <c r="B95" s="32"/>
      <c r="C95" s="31"/>
      <c r="D95" s="169" t="s">
        <v>130</v>
      </c>
      <c r="E95" s="31"/>
      <c r="F95" s="170" t="s">
        <v>350</v>
      </c>
      <c r="G95" s="31"/>
      <c r="H95" s="31"/>
      <c r="I95" s="31"/>
      <c r="J95" s="31"/>
      <c r="K95" s="31"/>
      <c r="L95" s="32"/>
      <c r="M95" s="171"/>
      <c r="N95" s="172"/>
      <c r="O95" s="64"/>
      <c r="P95" s="64"/>
      <c r="Q95" s="64"/>
      <c r="R95" s="64"/>
      <c r="S95" s="64"/>
      <c r="T95" s="65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8" t="s">
        <v>130</v>
      </c>
      <c r="AU95" s="18" t="s">
        <v>81</v>
      </c>
    </row>
    <row r="96" s="13" customFormat="1">
      <c r="A96" s="13"/>
      <c r="B96" s="175"/>
      <c r="C96" s="13"/>
      <c r="D96" s="169" t="s">
        <v>134</v>
      </c>
      <c r="E96" s="176" t="s">
        <v>3</v>
      </c>
      <c r="F96" s="177" t="s">
        <v>351</v>
      </c>
      <c r="G96" s="13"/>
      <c r="H96" s="178">
        <v>3.0800000000000001</v>
      </c>
      <c r="I96" s="13"/>
      <c r="J96" s="13"/>
      <c r="K96" s="13"/>
      <c r="L96" s="175"/>
      <c r="M96" s="179"/>
      <c r="N96" s="180"/>
      <c r="O96" s="180"/>
      <c r="P96" s="180"/>
      <c r="Q96" s="180"/>
      <c r="R96" s="180"/>
      <c r="S96" s="180"/>
      <c r="T96" s="18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76" t="s">
        <v>134</v>
      </c>
      <c r="AU96" s="176" t="s">
        <v>81</v>
      </c>
      <c r="AV96" s="13" t="s">
        <v>81</v>
      </c>
      <c r="AW96" s="13" t="s">
        <v>33</v>
      </c>
      <c r="AX96" s="13" t="s">
        <v>71</v>
      </c>
      <c r="AY96" s="176" t="s">
        <v>121</v>
      </c>
    </row>
    <row r="97" s="13" customFormat="1">
      <c r="A97" s="13"/>
      <c r="B97" s="175"/>
      <c r="C97" s="13"/>
      <c r="D97" s="169" t="s">
        <v>134</v>
      </c>
      <c r="E97" s="176" t="s">
        <v>3</v>
      </c>
      <c r="F97" s="177" t="s">
        <v>352</v>
      </c>
      <c r="G97" s="13"/>
      <c r="H97" s="178">
        <v>32</v>
      </c>
      <c r="I97" s="13"/>
      <c r="J97" s="13"/>
      <c r="K97" s="13"/>
      <c r="L97" s="175"/>
      <c r="M97" s="179"/>
      <c r="N97" s="180"/>
      <c r="O97" s="180"/>
      <c r="P97" s="180"/>
      <c r="Q97" s="180"/>
      <c r="R97" s="180"/>
      <c r="S97" s="180"/>
      <c r="T97" s="18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76" t="s">
        <v>134</v>
      </c>
      <c r="AU97" s="176" t="s">
        <v>81</v>
      </c>
      <c r="AV97" s="13" t="s">
        <v>81</v>
      </c>
      <c r="AW97" s="13" t="s">
        <v>33</v>
      </c>
      <c r="AX97" s="13" t="s">
        <v>71</v>
      </c>
      <c r="AY97" s="176" t="s">
        <v>121</v>
      </c>
    </row>
    <row r="98" s="2" customFormat="1" ht="16.5" customHeight="1">
      <c r="A98" s="31"/>
      <c r="B98" s="156"/>
      <c r="C98" s="157" t="s">
        <v>81</v>
      </c>
      <c r="D98" s="157" t="s">
        <v>123</v>
      </c>
      <c r="E98" s="158" t="s">
        <v>353</v>
      </c>
      <c r="F98" s="159" t="s">
        <v>354</v>
      </c>
      <c r="G98" s="160" t="s">
        <v>347</v>
      </c>
      <c r="H98" s="161">
        <v>32</v>
      </c>
      <c r="I98" s="162">
        <v>936</v>
      </c>
      <c r="J98" s="162">
        <f>ROUND(I98*H98,2)</f>
        <v>29952</v>
      </c>
      <c r="K98" s="159" t="s">
        <v>348</v>
      </c>
      <c r="L98" s="32"/>
      <c r="M98" s="163" t="s">
        <v>3</v>
      </c>
      <c r="N98" s="164" t="s">
        <v>42</v>
      </c>
      <c r="O98" s="165">
        <v>0</v>
      </c>
      <c r="P98" s="165">
        <f>O98*H98</f>
        <v>0</v>
      </c>
      <c r="Q98" s="165">
        <v>0</v>
      </c>
      <c r="R98" s="165">
        <f>Q98*H98</f>
        <v>0</v>
      </c>
      <c r="S98" s="165">
        <v>0</v>
      </c>
      <c r="T98" s="166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67" t="s">
        <v>128</v>
      </c>
      <c r="AT98" s="167" t="s">
        <v>123</v>
      </c>
      <c r="AU98" s="167" t="s">
        <v>81</v>
      </c>
      <c r="AY98" s="18" t="s">
        <v>121</v>
      </c>
      <c r="BE98" s="168">
        <f>IF(N98="základní",J98,0)</f>
        <v>29952</v>
      </c>
      <c r="BF98" s="168">
        <f>IF(N98="snížená",J98,0)</f>
        <v>0</v>
      </c>
      <c r="BG98" s="168">
        <f>IF(N98="zákl. přenesená",J98,0)</f>
        <v>0</v>
      </c>
      <c r="BH98" s="168">
        <f>IF(N98="sníž. přenesená",J98,0)</f>
        <v>0</v>
      </c>
      <c r="BI98" s="168">
        <f>IF(N98="nulová",J98,0)</f>
        <v>0</v>
      </c>
      <c r="BJ98" s="18" t="s">
        <v>79</v>
      </c>
      <c r="BK98" s="168">
        <f>ROUND(I98*H98,2)</f>
        <v>29952</v>
      </c>
      <c r="BL98" s="18" t="s">
        <v>128</v>
      </c>
      <c r="BM98" s="167" t="s">
        <v>355</v>
      </c>
    </row>
    <row r="99" s="2" customFormat="1">
      <c r="A99" s="31"/>
      <c r="B99" s="32"/>
      <c r="C99" s="31"/>
      <c r="D99" s="169" t="s">
        <v>130</v>
      </c>
      <c r="E99" s="31"/>
      <c r="F99" s="170" t="s">
        <v>356</v>
      </c>
      <c r="G99" s="31"/>
      <c r="H99" s="31"/>
      <c r="I99" s="31"/>
      <c r="J99" s="31"/>
      <c r="K99" s="31"/>
      <c r="L99" s="32"/>
      <c r="M99" s="171"/>
      <c r="N99" s="172"/>
      <c r="O99" s="64"/>
      <c r="P99" s="64"/>
      <c r="Q99" s="64"/>
      <c r="R99" s="64"/>
      <c r="S99" s="64"/>
      <c r="T99" s="65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8" t="s">
        <v>130</v>
      </c>
      <c r="AU99" s="18" t="s">
        <v>81</v>
      </c>
    </row>
    <row r="100" s="13" customFormat="1">
      <c r="A100" s="13"/>
      <c r="B100" s="175"/>
      <c r="C100" s="13"/>
      <c r="D100" s="169" t="s">
        <v>134</v>
      </c>
      <c r="E100" s="176" t="s">
        <v>3</v>
      </c>
      <c r="F100" s="177" t="s">
        <v>357</v>
      </c>
      <c r="G100" s="13"/>
      <c r="H100" s="178">
        <v>32</v>
      </c>
      <c r="I100" s="13"/>
      <c r="J100" s="13"/>
      <c r="K100" s="13"/>
      <c r="L100" s="175"/>
      <c r="M100" s="179"/>
      <c r="N100" s="180"/>
      <c r="O100" s="180"/>
      <c r="P100" s="180"/>
      <c r="Q100" s="180"/>
      <c r="R100" s="180"/>
      <c r="S100" s="180"/>
      <c r="T100" s="18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76" t="s">
        <v>134</v>
      </c>
      <c r="AU100" s="176" t="s">
        <v>81</v>
      </c>
      <c r="AV100" s="13" t="s">
        <v>81</v>
      </c>
      <c r="AW100" s="13" t="s">
        <v>33</v>
      </c>
      <c r="AX100" s="13" t="s">
        <v>79</v>
      </c>
      <c r="AY100" s="176" t="s">
        <v>121</v>
      </c>
    </row>
    <row r="101" s="12" customFormat="1" ht="22.8" customHeight="1">
      <c r="A101" s="12"/>
      <c r="B101" s="144"/>
      <c r="C101" s="12"/>
      <c r="D101" s="145" t="s">
        <v>70</v>
      </c>
      <c r="E101" s="154" t="s">
        <v>128</v>
      </c>
      <c r="F101" s="154" t="s">
        <v>172</v>
      </c>
      <c r="G101" s="12"/>
      <c r="H101" s="12"/>
      <c r="I101" s="12"/>
      <c r="J101" s="155">
        <f>BK101</f>
        <v>3235.6300000000001</v>
      </c>
      <c r="K101" s="12"/>
      <c r="L101" s="144"/>
      <c r="M101" s="148"/>
      <c r="N101" s="149"/>
      <c r="O101" s="149"/>
      <c r="P101" s="150">
        <f>SUM(P102:P104)</f>
        <v>0</v>
      </c>
      <c r="Q101" s="149"/>
      <c r="R101" s="150">
        <f>SUM(R102:R104)</f>
        <v>0</v>
      </c>
      <c r="S101" s="149"/>
      <c r="T101" s="151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45" t="s">
        <v>79</v>
      </c>
      <c r="AT101" s="152" t="s">
        <v>70</v>
      </c>
      <c r="AU101" s="152" t="s">
        <v>79</v>
      </c>
      <c r="AY101" s="145" t="s">
        <v>121</v>
      </c>
      <c r="BK101" s="153">
        <f>SUM(BK102:BK104)</f>
        <v>3235.6300000000001</v>
      </c>
    </row>
    <row r="102" s="2" customFormat="1" ht="16.5" customHeight="1">
      <c r="A102" s="31"/>
      <c r="B102" s="156"/>
      <c r="C102" s="157" t="s">
        <v>144</v>
      </c>
      <c r="D102" s="157" t="s">
        <v>123</v>
      </c>
      <c r="E102" s="158" t="s">
        <v>358</v>
      </c>
      <c r="F102" s="159" t="s">
        <v>359</v>
      </c>
      <c r="G102" s="160" t="s">
        <v>347</v>
      </c>
      <c r="H102" s="161">
        <v>1.2589999999999999</v>
      </c>
      <c r="I102" s="162">
        <v>2570</v>
      </c>
      <c r="J102" s="162">
        <f>ROUND(I102*H102,2)</f>
        <v>3235.6300000000001</v>
      </c>
      <c r="K102" s="159" t="s">
        <v>348</v>
      </c>
      <c r="L102" s="32"/>
      <c r="M102" s="163" t="s">
        <v>3</v>
      </c>
      <c r="N102" s="164" t="s">
        <v>42</v>
      </c>
      <c r="O102" s="165">
        <v>0</v>
      </c>
      <c r="P102" s="165">
        <f>O102*H102</f>
        <v>0</v>
      </c>
      <c r="Q102" s="165">
        <v>0</v>
      </c>
      <c r="R102" s="165">
        <f>Q102*H102</f>
        <v>0</v>
      </c>
      <c r="S102" s="165">
        <v>0</v>
      </c>
      <c r="T102" s="166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67" t="s">
        <v>128</v>
      </c>
      <c r="AT102" s="167" t="s">
        <v>123</v>
      </c>
      <c r="AU102" s="167" t="s">
        <v>81</v>
      </c>
      <c r="AY102" s="18" t="s">
        <v>121</v>
      </c>
      <c r="BE102" s="168">
        <f>IF(N102="základní",J102,0)</f>
        <v>3235.6300000000001</v>
      </c>
      <c r="BF102" s="168">
        <f>IF(N102="snížená",J102,0)</f>
        <v>0</v>
      </c>
      <c r="BG102" s="168">
        <f>IF(N102="zákl. přenesená",J102,0)</f>
        <v>0</v>
      </c>
      <c r="BH102" s="168">
        <f>IF(N102="sníž. přenesená",J102,0)</f>
        <v>0</v>
      </c>
      <c r="BI102" s="168">
        <f>IF(N102="nulová",J102,0)</f>
        <v>0</v>
      </c>
      <c r="BJ102" s="18" t="s">
        <v>79</v>
      </c>
      <c r="BK102" s="168">
        <f>ROUND(I102*H102,2)</f>
        <v>3235.6300000000001</v>
      </c>
      <c r="BL102" s="18" t="s">
        <v>128</v>
      </c>
      <c r="BM102" s="167" t="s">
        <v>360</v>
      </c>
    </row>
    <row r="103" s="2" customFormat="1">
      <c r="A103" s="31"/>
      <c r="B103" s="32"/>
      <c r="C103" s="31"/>
      <c r="D103" s="169" t="s">
        <v>130</v>
      </c>
      <c r="E103" s="31"/>
      <c r="F103" s="170" t="s">
        <v>361</v>
      </c>
      <c r="G103" s="31"/>
      <c r="H103" s="31"/>
      <c r="I103" s="31"/>
      <c r="J103" s="31"/>
      <c r="K103" s="31"/>
      <c r="L103" s="32"/>
      <c r="M103" s="171"/>
      <c r="N103" s="172"/>
      <c r="O103" s="64"/>
      <c r="P103" s="64"/>
      <c r="Q103" s="64"/>
      <c r="R103" s="64"/>
      <c r="S103" s="64"/>
      <c r="T103" s="65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8" t="s">
        <v>130</v>
      </c>
      <c r="AU103" s="18" t="s">
        <v>81</v>
      </c>
    </row>
    <row r="104" s="13" customFormat="1">
      <c r="A104" s="13"/>
      <c r="B104" s="175"/>
      <c r="C104" s="13"/>
      <c r="D104" s="169" t="s">
        <v>134</v>
      </c>
      <c r="E104" s="176" t="s">
        <v>3</v>
      </c>
      <c r="F104" s="177" t="s">
        <v>362</v>
      </c>
      <c r="G104" s="13"/>
      <c r="H104" s="178">
        <v>1.2589999999999999</v>
      </c>
      <c r="I104" s="13"/>
      <c r="J104" s="13"/>
      <c r="K104" s="13"/>
      <c r="L104" s="175"/>
      <c r="M104" s="179"/>
      <c r="N104" s="180"/>
      <c r="O104" s="180"/>
      <c r="P104" s="180"/>
      <c r="Q104" s="180"/>
      <c r="R104" s="180"/>
      <c r="S104" s="180"/>
      <c r="T104" s="18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76" t="s">
        <v>134</v>
      </c>
      <c r="AU104" s="176" t="s">
        <v>81</v>
      </c>
      <c r="AV104" s="13" t="s">
        <v>81</v>
      </c>
      <c r="AW104" s="13" t="s">
        <v>33</v>
      </c>
      <c r="AX104" s="13" t="s">
        <v>79</v>
      </c>
      <c r="AY104" s="176" t="s">
        <v>121</v>
      </c>
    </row>
    <row r="105" s="12" customFormat="1" ht="22.8" customHeight="1">
      <c r="A105" s="12"/>
      <c r="B105" s="144"/>
      <c r="C105" s="12"/>
      <c r="D105" s="145" t="s">
        <v>70</v>
      </c>
      <c r="E105" s="154" t="s">
        <v>187</v>
      </c>
      <c r="F105" s="154" t="s">
        <v>363</v>
      </c>
      <c r="G105" s="12"/>
      <c r="H105" s="12"/>
      <c r="I105" s="12"/>
      <c r="J105" s="155">
        <f>BK105</f>
        <v>64400</v>
      </c>
      <c r="K105" s="12"/>
      <c r="L105" s="144"/>
      <c r="M105" s="148"/>
      <c r="N105" s="149"/>
      <c r="O105" s="149"/>
      <c r="P105" s="150">
        <f>P106</f>
        <v>0</v>
      </c>
      <c r="Q105" s="149"/>
      <c r="R105" s="150">
        <f>R106</f>
        <v>0</v>
      </c>
      <c r="S105" s="149"/>
      <c r="T105" s="15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45" t="s">
        <v>79</v>
      </c>
      <c r="AT105" s="152" t="s">
        <v>70</v>
      </c>
      <c r="AU105" s="152" t="s">
        <v>79</v>
      </c>
      <c r="AY105" s="145" t="s">
        <v>121</v>
      </c>
      <c r="BK105" s="153">
        <f>BK106</f>
        <v>64400</v>
      </c>
    </row>
    <row r="106" s="12" customFormat="1" ht="20.88" customHeight="1">
      <c r="A106" s="12"/>
      <c r="B106" s="144"/>
      <c r="C106" s="12"/>
      <c r="D106" s="145" t="s">
        <v>70</v>
      </c>
      <c r="E106" s="154" t="s">
        <v>364</v>
      </c>
      <c r="F106" s="154" t="s">
        <v>365</v>
      </c>
      <c r="G106" s="12"/>
      <c r="H106" s="12"/>
      <c r="I106" s="12"/>
      <c r="J106" s="155">
        <f>BK106</f>
        <v>64400</v>
      </c>
      <c r="K106" s="12"/>
      <c r="L106" s="144"/>
      <c r="M106" s="148"/>
      <c r="N106" s="149"/>
      <c r="O106" s="149"/>
      <c r="P106" s="150">
        <f>SUM(P107:P108)</f>
        <v>0</v>
      </c>
      <c r="Q106" s="149"/>
      <c r="R106" s="150">
        <f>SUM(R107:R108)</f>
        <v>0</v>
      </c>
      <c r="S106" s="149"/>
      <c r="T106" s="151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45" t="s">
        <v>79</v>
      </c>
      <c r="AT106" s="152" t="s">
        <v>70</v>
      </c>
      <c r="AU106" s="152" t="s">
        <v>81</v>
      </c>
      <c r="AY106" s="145" t="s">
        <v>121</v>
      </c>
      <c r="BK106" s="153">
        <f>SUM(BK107:BK108)</f>
        <v>64400</v>
      </c>
    </row>
    <row r="107" s="2" customFormat="1" ht="16.5" customHeight="1">
      <c r="A107" s="31"/>
      <c r="B107" s="156"/>
      <c r="C107" s="157" t="s">
        <v>128</v>
      </c>
      <c r="D107" s="157" t="s">
        <v>123</v>
      </c>
      <c r="E107" s="158" t="s">
        <v>366</v>
      </c>
      <c r="F107" s="159" t="s">
        <v>367</v>
      </c>
      <c r="G107" s="160" t="s">
        <v>368</v>
      </c>
      <c r="H107" s="161">
        <v>20</v>
      </c>
      <c r="I107" s="162">
        <v>3220</v>
      </c>
      <c r="J107" s="162">
        <f>ROUND(I107*H107,2)</f>
        <v>64400</v>
      </c>
      <c r="K107" s="159" t="s">
        <v>3</v>
      </c>
      <c r="L107" s="32"/>
      <c r="M107" s="163" t="s">
        <v>3</v>
      </c>
      <c r="N107" s="164" t="s">
        <v>42</v>
      </c>
      <c r="O107" s="165">
        <v>0</v>
      </c>
      <c r="P107" s="165">
        <f>O107*H107</f>
        <v>0</v>
      </c>
      <c r="Q107" s="165">
        <v>0</v>
      </c>
      <c r="R107" s="165">
        <f>Q107*H107</f>
        <v>0</v>
      </c>
      <c r="S107" s="165">
        <v>0</v>
      </c>
      <c r="T107" s="166">
        <f>S107*H107</f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67" t="s">
        <v>128</v>
      </c>
      <c r="AT107" s="167" t="s">
        <v>123</v>
      </c>
      <c r="AU107" s="167" t="s">
        <v>144</v>
      </c>
      <c r="AY107" s="18" t="s">
        <v>121</v>
      </c>
      <c r="BE107" s="168">
        <f>IF(N107="základní",J107,0)</f>
        <v>64400</v>
      </c>
      <c r="BF107" s="168">
        <f>IF(N107="snížená",J107,0)</f>
        <v>0</v>
      </c>
      <c r="BG107" s="168">
        <f>IF(N107="zákl. přenesená",J107,0)</f>
        <v>0</v>
      </c>
      <c r="BH107" s="168">
        <f>IF(N107="sníž. přenesená",J107,0)</f>
        <v>0</v>
      </c>
      <c r="BI107" s="168">
        <f>IF(N107="nulová",J107,0)</f>
        <v>0</v>
      </c>
      <c r="BJ107" s="18" t="s">
        <v>79</v>
      </c>
      <c r="BK107" s="168">
        <f>ROUND(I107*H107,2)</f>
        <v>64400</v>
      </c>
      <c r="BL107" s="18" t="s">
        <v>128</v>
      </c>
      <c r="BM107" s="167" t="s">
        <v>369</v>
      </c>
    </row>
    <row r="108" s="2" customFormat="1">
      <c r="A108" s="31"/>
      <c r="B108" s="32"/>
      <c r="C108" s="31"/>
      <c r="D108" s="169" t="s">
        <v>130</v>
      </c>
      <c r="E108" s="31"/>
      <c r="F108" s="170" t="s">
        <v>370</v>
      </c>
      <c r="G108" s="31"/>
      <c r="H108" s="31"/>
      <c r="I108" s="31"/>
      <c r="J108" s="31"/>
      <c r="K108" s="31"/>
      <c r="L108" s="32"/>
      <c r="M108" s="171"/>
      <c r="N108" s="172"/>
      <c r="O108" s="64"/>
      <c r="P108" s="64"/>
      <c r="Q108" s="64"/>
      <c r="R108" s="64"/>
      <c r="S108" s="64"/>
      <c r="T108" s="65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T108" s="18" t="s">
        <v>130</v>
      </c>
      <c r="AU108" s="18" t="s">
        <v>144</v>
      </c>
    </row>
    <row r="109" s="12" customFormat="1" ht="22.8" customHeight="1">
      <c r="A109" s="12"/>
      <c r="B109" s="144"/>
      <c r="C109" s="12"/>
      <c r="D109" s="145" t="s">
        <v>70</v>
      </c>
      <c r="E109" s="154" t="s">
        <v>371</v>
      </c>
      <c r="F109" s="154" t="s">
        <v>372</v>
      </c>
      <c r="G109" s="12"/>
      <c r="H109" s="12"/>
      <c r="I109" s="12"/>
      <c r="J109" s="155">
        <f>BK109</f>
        <v>19294</v>
      </c>
      <c r="K109" s="12"/>
      <c r="L109" s="144"/>
      <c r="M109" s="148"/>
      <c r="N109" s="149"/>
      <c r="O109" s="149"/>
      <c r="P109" s="150">
        <f>SUM(P110:P112)</f>
        <v>0</v>
      </c>
      <c r="Q109" s="149"/>
      <c r="R109" s="150">
        <f>SUM(R110:R112)</f>
        <v>0</v>
      </c>
      <c r="S109" s="149"/>
      <c r="T109" s="151">
        <f>SUM(T110:T112)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45" t="s">
        <v>128</v>
      </c>
      <c r="AT109" s="152" t="s">
        <v>70</v>
      </c>
      <c r="AU109" s="152" t="s">
        <v>79</v>
      </c>
      <c r="AY109" s="145" t="s">
        <v>121</v>
      </c>
      <c r="BK109" s="153">
        <f>SUM(BK110:BK112)</f>
        <v>19294</v>
      </c>
    </row>
    <row r="110" s="2" customFormat="1" ht="16.5" customHeight="1">
      <c r="A110" s="31"/>
      <c r="B110" s="156"/>
      <c r="C110" s="157" t="s">
        <v>159</v>
      </c>
      <c r="D110" s="157" t="s">
        <v>123</v>
      </c>
      <c r="E110" s="158" t="s">
        <v>373</v>
      </c>
      <c r="F110" s="159" t="s">
        <v>374</v>
      </c>
      <c r="G110" s="160" t="s">
        <v>375</v>
      </c>
      <c r="H110" s="161">
        <v>77.176000000000002</v>
      </c>
      <c r="I110" s="162">
        <v>250</v>
      </c>
      <c r="J110" s="162">
        <f>ROUND(I110*H110,2)</f>
        <v>19294</v>
      </c>
      <c r="K110" s="159" t="s">
        <v>376</v>
      </c>
      <c r="L110" s="32"/>
      <c r="M110" s="163" t="s">
        <v>3</v>
      </c>
      <c r="N110" s="164" t="s">
        <v>42</v>
      </c>
      <c r="O110" s="165">
        <v>0</v>
      </c>
      <c r="P110" s="165">
        <f>O110*H110</f>
        <v>0</v>
      </c>
      <c r="Q110" s="165">
        <v>0</v>
      </c>
      <c r="R110" s="165">
        <f>Q110*H110</f>
        <v>0</v>
      </c>
      <c r="S110" s="165">
        <v>0</v>
      </c>
      <c r="T110" s="166">
        <f>S110*H110</f>
        <v>0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R110" s="167" t="s">
        <v>377</v>
      </c>
      <c r="AT110" s="167" t="s">
        <v>123</v>
      </c>
      <c r="AU110" s="167" t="s">
        <v>81</v>
      </c>
      <c r="AY110" s="18" t="s">
        <v>121</v>
      </c>
      <c r="BE110" s="168">
        <f>IF(N110="základní",J110,0)</f>
        <v>19294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8" t="s">
        <v>79</v>
      </c>
      <c r="BK110" s="168">
        <f>ROUND(I110*H110,2)</f>
        <v>19294</v>
      </c>
      <c r="BL110" s="18" t="s">
        <v>377</v>
      </c>
      <c r="BM110" s="167" t="s">
        <v>378</v>
      </c>
    </row>
    <row r="111" s="2" customFormat="1">
      <c r="A111" s="31"/>
      <c r="B111" s="32"/>
      <c r="C111" s="31"/>
      <c r="D111" s="169" t="s">
        <v>130</v>
      </c>
      <c r="E111" s="31"/>
      <c r="F111" s="170" t="s">
        <v>379</v>
      </c>
      <c r="G111" s="31"/>
      <c r="H111" s="31"/>
      <c r="I111" s="31"/>
      <c r="J111" s="31"/>
      <c r="K111" s="31"/>
      <c r="L111" s="32"/>
      <c r="M111" s="171"/>
      <c r="N111" s="172"/>
      <c r="O111" s="64"/>
      <c r="P111" s="64"/>
      <c r="Q111" s="64"/>
      <c r="R111" s="64"/>
      <c r="S111" s="64"/>
      <c r="T111" s="65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8" t="s">
        <v>130</v>
      </c>
      <c r="AU111" s="18" t="s">
        <v>81</v>
      </c>
    </row>
    <row r="112" s="13" customFormat="1">
      <c r="A112" s="13"/>
      <c r="B112" s="175"/>
      <c r="C112" s="13"/>
      <c r="D112" s="169" t="s">
        <v>134</v>
      </c>
      <c r="E112" s="176" t="s">
        <v>3</v>
      </c>
      <c r="F112" s="177" t="s">
        <v>380</v>
      </c>
      <c r="G112" s="13"/>
      <c r="H112" s="178">
        <v>77.176000000000002</v>
      </c>
      <c r="I112" s="13"/>
      <c r="J112" s="13"/>
      <c r="K112" s="13"/>
      <c r="L112" s="175"/>
      <c r="M112" s="179"/>
      <c r="N112" s="180"/>
      <c r="O112" s="180"/>
      <c r="P112" s="180"/>
      <c r="Q112" s="180"/>
      <c r="R112" s="180"/>
      <c r="S112" s="180"/>
      <c r="T112" s="18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76" t="s">
        <v>134</v>
      </c>
      <c r="AU112" s="176" t="s">
        <v>81</v>
      </c>
      <c r="AV112" s="13" t="s">
        <v>81</v>
      </c>
      <c r="AW112" s="13" t="s">
        <v>33</v>
      </c>
      <c r="AX112" s="13" t="s">
        <v>71</v>
      </c>
      <c r="AY112" s="176" t="s">
        <v>121</v>
      </c>
    </row>
    <row r="113" s="12" customFormat="1" ht="25.92" customHeight="1">
      <c r="A113" s="12"/>
      <c r="B113" s="144"/>
      <c r="C113" s="12"/>
      <c r="D113" s="145" t="s">
        <v>70</v>
      </c>
      <c r="E113" s="146" t="s">
        <v>381</v>
      </c>
      <c r="F113" s="146" t="s">
        <v>382</v>
      </c>
      <c r="G113" s="12"/>
      <c r="H113" s="12"/>
      <c r="I113" s="12"/>
      <c r="J113" s="147">
        <f>BK113</f>
        <v>11748</v>
      </c>
      <c r="K113" s="12"/>
      <c r="L113" s="144"/>
      <c r="M113" s="148"/>
      <c r="N113" s="149"/>
      <c r="O113" s="149"/>
      <c r="P113" s="150">
        <f>P114</f>
        <v>0</v>
      </c>
      <c r="Q113" s="149"/>
      <c r="R113" s="150">
        <f>R114</f>
        <v>0</v>
      </c>
      <c r="S113" s="149"/>
      <c r="T113" s="151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45" t="s">
        <v>81</v>
      </c>
      <c r="AT113" s="152" t="s">
        <v>70</v>
      </c>
      <c r="AU113" s="152" t="s">
        <v>71</v>
      </c>
      <c r="AY113" s="145" t="s">
        <v>121</v>
      </c>
      <c r="BK113" s="153">
        <f>BK114</f>
        <v>11748</v>
      </c>
    </row>
    <row r="114" s="12" customFormat="1" ht="22.8" customHeight="1">
      <c r="A114" s="12"/>
      <c r="B114" s="144"/>
      <c r="C114" s="12"/>
      <c r="D114" s="145" t="s">
        <v>70</v>
      </c>
      <c r="E114" s="154" t="s">
        <v>383</v>
      </c>
      <c r="F114" s="154" t="s">
        <v>384</v>
      </c>
      <c r="G114" s="12"/>
      <c r="H114" s="12"/>
      <c r="I114" s="12"/>
      <c r="J114" s="155">
        <f>BK114</f>
        <v>11748</v>
      </c>
      <c r="K114" s="12"/>
      <c r="L114" s="144"/>
      <c r="M114" s="148"/>
      <c r="N114" s="149"/>
      <c r="O114" s="149"/>
      <c r="P114" s="150">
        <f>SUM(P115:P118)</f>
        <v>0</v>
      </c>
      <c r="Q114" s="149"/>
      <c r="R114" s="150">
        <f>SUM(R115:R118)</f>
        <v>0</v>
      </c>
      <c r="S114" s="149"/>
      <c r="T114" s="151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45" t="s">
        <v>81</v>
      </c>
      <c r="AT114" s="152" t="s">
        <v>70</v>
      </c>
      <c r="AU114" s="152" t="s">
        <v>79</v>
      </c>
      <c r="AY114" s="145" t="s">
        <v>121</v>
      </c>
      <c r="BK114" s="153">
        <f>SUM(BK115:BK118)</f>
        <v>11748</v>
      </c>
    </row>
    <row r="115" s="2" customFormat="1" ht="24.9" customHeight="1">
      <c r="A115" s="31"/>
      <c r="B115" s="156"/>
      <c r="C115" s="157" t="s">
        <v>166</v>
      </c>
      <c r="D115" s="157" t="s">
        <v>123</v>
      </c>
      <c r="E115" s="158" t="s">
        <v>385</v>
      </c>
      <c r="F115" s="159" t="s">
        <v>386</v>
      </c>
      <c r="G115" s="160" t="s">
        <v>235</v>
      </c>
      <c r="H115" s="161">
        <v>8</v>
      </c>
      <c r="I115" s="162">
        <v>605</v>
      </c>
      <c r="J115" s="162">
        <f>ROUND(I115*H115,2)</f>
        <v>4840</v>
      </c>
      <c r="K115" s="159" t="s">
        <v>3</v>
      </c>
      <c r="L115" s="32"/>
      <c r="M115" s="163" t="s">
        <v>3</v>
      </c>
      <c r="N115" s="164" t="s">
        <v>42</v>
      </c>
      <c r="O115" s="165">
        <v>0</v>
      </c>
      <c r="P115" s="165">
        <f>O115*H115</f>
        <v>0</v>
      </c>
      <c r="Q115" s="165">
        <v>0</v>
      </c>
      <c r="R115" s="165">
        <f>Q115*H115</f>
        <v>0</v>
      </c>
      <c r="S115" s="165">
        <v>0</v>
      </c>
      <c r="T115" s="166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67" t="s">
        <v>387</v>
      </c>
      <c r="AT115" s="167" t="s">
        <v>123</v>
      </c>
      <c r="AU115" s="167" t="s">
        <v>81</v>
      </c>
      <c r="AY115" s="18" t="s">
        <v>121</v>
      </c>
      <c r="BE115" s="168">
        <f>IF(N115="základní",J115,0)</f>
        <v>4840</v>
      </c>
      <c r="BF115" s="168">
        <f>IF(N115="snížená",J115,0)</f>
        <v>0</v>
      </c>
      <c r="BG115" s="168">
        <f>IF(N115="zákl. přenesená",J115,0)</f>
        <v>0</v>
      </c>
      <c r="BH115" s="168">
        <f>IF(N115="sníž. přenesená",J115,0)</f>
        <v>0</v>
      </c>
      <c r="BI115" s="168">
        <f>IF(N115="nulová",J115,0)</f>
        <v>0</v>
      </c>
      <c r="BJ115" s="18" t="s">
        <v>79</v>
      </c>
      <c r="BK115" s="168">
        <f>ROUND(I115*H115,2)</f>
        <v>4840</v>
      </c>
      <c r="BL115" s="18" t="s">
        <v>387</v>
      </c>
      <c r="BM115" s="167" t="s">
        <v>388</v>
      </c>
    </row>
    <row r="116" s="2" customFormat="1">
      <c r="A116" s="31"/>
      <c r="B116" s="32"/>
      <c r="C116" s="31"/>
      <c r="D116" s="169" t="s">
        <v>130</v>
      </c>
      <c r="E116" s="31"/>
      <c r="F116" s="170" t="s">
        <v>386</v>
      </c>
      <c r="G116" s="31"/>
      <c r="H116" s="31"/>
      <c r="I116" s="31"/>
      <c r="J116" s="31"/>
      <c r="K116" s="31"/>
      <c r="L116" s="32"/>
      <c r="M116" s="171"/>
      <c r="N116" s="172"/>
      <c r="O116" s="64"/>
      <c r="P116" s="64"/>
      <c r="Q116" s="64"/>
      <c r="R116" s="64"/>
      <c r="S116" s="64"/>
      <c r="T116" s="65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8" t="s">
        <v>130</v>
      </c>
      <c r="AU116" s="18" t="s">
        <v>81</v>
      </c>
    </row>
    <row r="117" s="2" customFormat="1" ht="24.9" customHeight="1">
      <c r="A117" s="31"/>
      <c r="B117" s="156"/>
      <c r="C117" s="157" t="s">
        <v>173</v>
      </c>
      <c r="D117" s="157" t="s">
        <v>123</v>
      </c>
      <c r="E117" s="158" t="s">
        <v>389</v>
      </c>
      <c r="F117" s="159" t="s">
        <v>390</v>
      </c>
      <c r="G117" s="160" t="s">
        <v>235</v>
      </c>
      <c r="H117" s="161">
        <v>4</v>
      </c>
      <c r="I117" s="162">
        <v>1727</v>
      </c>
      <c r="J117" s="162">
        <f>ROUND(I117*H117,2)</f>
        <v>6908</v>
      </c>
      <c r="K117" s="159" t="s">
        <v>3</v>
      </c>
      <c r="L117" s="32"/>
      <c r="M117" s="163" t="s">
        <v>3</v>
      </c>
      <c r="N117" s="164" t="s">
        <v>42</v>
      </c>
      <c r="O117" s="165">
        <v>0</v>
      </c>
      <c r="P117" s="165">
        <f>O117*H117</f>
        <v>0</v>
      </c>
      <c r="Q117" s="165">
        <v>0</v>
      </c>
      <c r="R117" s="165">
        <f>Q117*H117</f>
        <v>0</v>
      </c>
      <c r="S117" s="165">
        <v>0</v>
      </c>
      <c r="T117" s="166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67" t="s">
        <v>128</v>
      </c>
      <c r="AT117" s="167" t="s">
        <v>123</v>
      </c>
      <c r="AU117" s="167" t="s">
        <v>81</v>
      </c>
      <c r="AY117" s="18" t="s">
        <v>121</v>
      </c>
      <c r="BE117" s="168">
        <f>IF(N117="základní",J117,0)</f>
        <v>6908</v>
      </c>
      <c r="BF117" s="168">
        <f>IF(N117="snížená",J117,0)</f>
        <v>0</v>
      </c>
      <c r="BG117" s="168">
        <f>IF(N117="zákl. přenesená",J117,0)</f>
        <v>0</v>
      </c>
      <c r="BH117" s="168">
        <f>IF(N117="sníž. přenesená",J117,0)</f>
        <v>0</v>
      </c>
      <c r="BI117" s="168">
        <f>IF(N117="nulová",J117,0)</f>
        <v>0</v>
      </c>
      <c r="BJ117" s="18" t="s">
        <v>79</v>
      </c>
      <c r="BK117" s="168">
        <f>ROUND(I117*H117,2)</f>
        <v>6908</v>
      </c>
      <c r="BL117" s="18" t="s">
        <v>128</v>
      </c>
      <c r="BM117" s="167" t="s">
        <v>391</v>
      </c>
    </row>
    <row r="118" s="2" customFormat="1">
      <c r="A118" s="31"/>
      <c r="B118" s="32"/>
      <c r="C118" s="31"/>
      <c r="D118" s="169" t="s">
        <v>130</v>
      </c>
      <c r="E118" s="31"/>
      <c r="F118" s="170" t="s">
        <v>390</v>
      </c>
      <c r="G118" s="31"/>
      <c r="H118" s="31"/>
      <c r="I118" s="31"/>
      <c r="J118" s="31"/>
      <c r="K118" s="31"/>
      <c r="L118" s="32"/>
      <c r="M118" s="171"/>
      <c r="N118" s="172"/>
      <c r="O118" s="64"/>
      <c r="P118" s="64"/>
      <c r="Q118" s="64"/>
      <c r="R118" s="64"/>
      <c r="S118" s="64"/>
      <c r="T118" s="65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8" t="s">
        <v>130</v>
      </c>
      <c r="AU118" s="18" t="s">
        <v>81</v>
      </c>
    </row>
    <row r="119" s="12" customFormat="1" ht="25.92" customHeight="1">
      <c r="A119" s="12"/>
      <c r="B119" s="144"/>
      <c r="C119" s="12"/>
      <c r="D119" s="145" t="s">
        <v>70</v>
      </c>
      <c r="E119" s="146" t="s">
        <v>194</v>
      </c>
      <c r="F119" s="146" t="s">
        <v>194</v>
      </c>
      <c r="G119" s="12"/>
      <c r="H119" s="12"/>
      <c r="I119" s="12"/>
      <c r="J119" s="147">
        <f>BK119</f>
        <v>83614</v>
      </c>
      <c r="K119" s="12"/>
      <c r="L119" s="144"/>
      <c r="M119" s="148"/>
      <c r="N119" s="149"/>
      <c r="O119" s="149"/>
      <c r="P119" s="150">
        <f>P120+P125+P140</f>
        <v>3.6720000000000002</v>
      </c>
      <c r="Q119" s="149"/>
      <c r="R119" s="150">
        <f>R120+R125+R140</f>
        <v>0.27800000000000002</v>
      </c>
      <c r="S119" s="149"/>
      <c r="T119" s="151">
        <f>T120+T125+T140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45" t="s">
        <v>144</v>
      </c>
      <c r="AT119" s="152" t="s">
        <v>70</v>
      </c>
      <c r="AU119" s="152" t="s">
        <v>71</v>
      </c>
      <c r="AY119" s="145" t="s">
        <v>121</v>
      </c>
      <c r="BK119" s="153">
        <f>BK120+BK125+BK140</f>
        <v>83614</v>
      </c>
    </row>
    <row r="120" s="12" customFormat="1" ht="22.8" customHeight="1">
      <c r="A120" s="12"/>
      <c r="B120" s="144"/>
      <c r="C120" s="12"/>
      <c r="D120" s="145" t="s">
        <v>70</v>
      </c>
      <c r="E120" s="154" t="s">
        <v>392</v>
      </c>
      <c r="F120" s="154" t="s">
        <v>393</v>
      </c>
      <c r="G120" s="12"/>
      <c r="H120" s="12"/>
      <c r="I120" s="12"/>
      <c r="J120" s="155">
        <f>BK120</f>
        <v>14496</v>
      </c>
      <c r="K120" s="12"/>
      <c r="L120" s="144"/>
      <c r="M120" s="148"/>
      <c r="N120" s="149"/>
      <c r="O120" s="149"/>
      <c r="P120" s="150">
        <f>SUM(P121:P124)</f>
        <v>3.6720000000000002</v>
      </c>
      <c r="Q120" s="149"/>
      <c r="R120" s="150">
        <f>SUM(R121:R124)</f>
        <v>0.029999999999999999</v>
      </c>
      <c r="S120" s="149"/>
      <c r="T120" s="151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45" t="s">
        <v>144</v>
      </c>
      <c r="AT120" s="152" t="s">
        <v>70</v>
      </c>
      <c r="AU120" s="152" t="s">
        <v>79</v>
      </c>
      <c r="AY120" s="145" t="s">
        <v>121</v>
      </c>
      <c r="BK120" s="153">
        <f>SUM(BK121:BK124)</f>
        <v>14496</v>
      </c>
    </row>
    <row r="121" s="2" customFormat="1" ht="16.5" customHeight="1">
      <c r="A121" s="31"/>
      <c r="B121" s="156"/>
      <c r="C121" s="157" t="s">
        <v>181</v>
      </c>
      <c r="D121" s="157" t="s">
        <v>123</v>
      </c>
      <c r="E121" s="158" t="s">
        <v>394</v>
      </c>
      <c r="F121" s="159" t="s">
        <v>395</v>
      </c>
      <c r="G121" s="160" t="s">
        <v>235</v>
      </c>
      <c r="H121" s="161">
        <v>4</v>
      </c>
      <c r="I121" s="162">
        <v>334</v>
      </c>
      <c r="J121" s="162">
        <f>ROUND(I121*H121,2)</f>
        <v>1336</v>
      </c>
      <c r="K121" s="159" t="s">
        <v>3</v>
      </c>
      <c r="L121" s="32"/>
      <c r="M121" s="163" t="s">
        <v>3</v>
      </c>
      <c r="N121" s="164" t="s">
        <v>42</v>
      </c>
      <c r="O121" s="165">
        <v>0.91800000000000004</v>
      </c>
      <c r="P121" s="165">
        <f>O121*H121</f>
        <v>3.6720000000000002</v>
      </c>
      <c r="Q121" s="165">
        <v>0</v>
      </c>
      <c r="R121" s="165">
        <f>Q121*H121</f>
        <v>0</v>
      </c>
      <c r="S121" s="165">
        <v>0</v>
      </c>
      <c r="T121" s="166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7" t="s">
        <v>396</v>
      </c>
      <c r="AT121" s="167" t="s">
        <v>123</v>
      </c>
      <c r="AU121" s="167" t="s">
        <v>81</v>
      </c>
      <c r="AY121" s="18" t="s">
        <v>121</v>
      </c>
      <c r="BE121" s="168">
        <f>IF(N121="základní",J121,0)</f>
        <v>1336</v>
      </c>
      <c r="BF121" s="168">
        <f>IF(N121="snížená",J121,0)</f>
        <v>0</v>
      </c>
      <c r="BG121" s="168">
        <f>IF(N121="zákl. přenesená",J121,0)</f>
        <v>0</v>
      </c>
      <c r="BH121" s="168">
        <f>IF(N121="sníž. přenesená",J121,0)</f>
        <v>0</v>
      </c>
      <c r="BI121" s="168">
        <f>IF(N121="nulová",J121,0)</f>
        <v>0</v>
      </c>
      <c r="BJ121" s="18" t="s">
        <v>79</v>
      </c>
      <c r="BK121" s="168">
        <f>ROUND(I121*H121,2)</f>
        <v>1336</v>
      </c>
      <c r="BL121" s="18" t="s">
        <v>396</v>
      </c>
      <c r="BM121" s="167" t="s">
        <v>397</v>
      </c>
    </row>
    <row r="122" s="2" customFormat="1">
      <c r="A122" s="31"/>
      <c r="B122" s="32"/>
      <c r="C122" s="31"/>
      <c r="D122" s="169" t="s">
        <v>130</v>
      </c>
      <c r="E122" s="31"/>
      <c r="F122" s="170" t="s">
        <v>395</v>
      </c>
      <c r="G122" s="31"/>
      <c r="H122" s="31"/>
      <c r="I122" s="31"/>
      <c r="J122" s="31"/>
      <c r="K122" s="31"/>
      <c r="L122" s="32"/>
      <c r="M122" s="171"/>
      <c r="N122" s="172"/>
      <c r="O122" s="64"/>
      <c r="P122" s="64"/>
      <c r="Q122" s="64"/>
      <c r="R122" s="64"/>
      <c r="S122" s="64"/>
      <c r="T122" s="65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8" t="s">
        <v>130</v>
      </c>
      <c r="AU122" s="18" t="s">
        <v>81</v>
      </c>
    </row>
    <row r="123" s="2" customFormat="1" ht="16.5" customHeight="1">
      <c r="A123" s="31"/>
      <c r="B123" s="156"/>
      <c r="C123" s="189" t="s">
        <v>187</v>
      </c>
      <c r="D123" s="189" t="s">
        <v>194</v>
      </c>
      <c r="E123" s="190" t="s">
        <v>398</v>
      </c>
      <c r="F123" s="191" t="s">
        <v>399</v>
      </c>
      <c r="G123" s="192" t="s">
        <v>235</v>
      </c>
      <c r="H123" s="193">
        <v>4</v>
      </c>
      <c r="I123" s="194">
        <v>3290</v>
      </c>
      <c r="J123" s="194">
        <f>ROUND(I123*H123,2)</f>
        <v>13160</v>
      </c>
      <c r="K123" s="191" t="s">
        <v>3</v>
      </c>
      <c r="L123" s="195"/>
      <c r="M123" s="196" t="s">
        <v>3</v>
      </c>
      <c r="N123" s="197" t="s">
        <v>42</v>
      </c>
      <c r="O123" s="165">
        <v>0</v>
      </c>
      <c r="P123" s="165">
        <f>O123*H123</f>
        <v>0</v>
      </c>
      <c r="Q123" s="165">
        <v>0.0074999999999999997</v>
      </c>
      <c r="R123" s="165">
        <f>Q123*H123</f>
        <v>0.029999999999999999</v>
      </c>
      <c r="S123" s="165">
        <v>0</v>
      </c>
      <c r="T123" s="166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7" t="s">
        <v>387</v>
      </c>
      <c r="AT123" s="167" t="s">
        <v>194</v>
      </c>
      <c r="AU123" s="167" t="s">
        <v>81</v>
      </c>
      <c r="AY123" s="18" t="s">
        <v>121</v>
      </c>
      <c r="BE123" s="168">
        <f>IF(N123="základní",J123,0)</f>
        <v>13160</v>
      </c>
      <c r="BF123" s="168">
        <f>IF(N123="snížená",J123,0)</f>
        <v>0</v>
      </c>
      <c r="BG123" s="168">
        <f>IF(N123="zákl. přenesená",J123,0)</f>
        <v>0</v>
      </c>
      <c r="BH123" s="168">
        <f>IF(N123="sníž. přenesená",J123,0)</f>
        <v>0</v>
      </c>
      <c r="BI123" s="168">
        <f>IF(N123="nulová",J123,0)</f>
        <v>0</v>
      </c>
      <c r="BJ123" s="18" t="s">
        <v>79</v>
      </c>
      <c r="BK123" s="168">
        <f>ROUND(I123*H123,2)</f>
        <v>13160</v>
      </c>
      <c r="BL123" s="18" t="s">
        <v>387</v>
      </c>
      <c r="BM123" s="167" t="s">
        <v>400</v>
      </c>
    </row>
    <row r="124" s="2" customFormat="1">
      <c r="A124" s="31"/>
      <c r="B124" s="32"/>
      <c r="C124" s="31"/>
      <c r="D124" s="169" t="s">
        <v>130</v>
      </c>
      <c r="E124" s="31"/>
      <c r="F124" s="170" t="s">
        <v>399</v>
      </c>
      <c r="G124" s="31"/>
      <c r="H124" s="31"/>
      <c r="I124" s="31"/>
      <c r="J124" s="31"/>
      <c r="K124" s="31"/>
      <c r="L124" s="32"/>
      <c r="M124" s="171"/>
      <c r="N124" s="172"/>
      <c r="O124" s="64"/>
      <c r="P124" s="64"/>
      <c r="Q124" s="64"/>
      <c r="R124" s="64"/>
      <c r="S124" s="64"/>
      <c r="T124" s="65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8" t="s">
        <v>130</v>
      </c>
      <c r="AU124" s="18" t="s">
        <v>81</v>
      </c>
    </row>
    <row r="125" s="12" customFormat="1" ht="22.8" customHeight="1">
      <c r="A125" s="12"/>
      <c r="B125" s="144"/>
      <c r="C125" s="12"/>
      <c r="D125" s="145" t="s">
        <v>70</v>
      </c>
      <c r="E125" s="154" t="s">
        <v>401</v>
      </c>
      <c r="F125" s="154" t="s">
        <v>402</v>
      </c>
      <c r="G125" s="12"/>
      <c r="H125" s="12"/>
      <c r="I125" s="12"/>
      <c r="J125" s="155">
        <f>BK125</f>
        <v>68068</v>
      </c>
      <c r="K125" s="12"/>
      <c r="L125" s="144"/>
      <c r="M125" s="148"/>
      <c r="N125" s="149"/>
      <c r="O125" s="149"/>
      <c r="P125" s="150">
        <f>SUM(P126:P139)</f>
        <v>0</v>
      </c>
      <c r="Q125" s="149"/>
      <c r="R125" s="150">
        <f>SUM(R126:R139)</f>
        <v>0.248</v>
      </c>
      <c r="S125" s="149"/>
      <c r="T125" s="151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45" t="s">
        <v>144</v>
      </c>
      <c r="AT125" s="152" t="s">
        <v>70</v>
      </c>
      <c r="AU125" s="152" t="s">
        <v>79</v>
      </c>
      <c r="AY125" s="145" t="s">
        <v>121</v>
      </c>
      <c r="BK125" s="153">
        <f>SUM(BK126:BK139)</f>
        <v>68068</v>
      </c>
    </row>
    <row r="126" s="2" customFormat="1" ht="16.5" customHeight="1">
      <c r="A126" s="31"/>
      <c r="B126" s="156"/>
      <c r="C126" s="157" t="s">
        <v>193</v>
      </c>
      <c r="D126" s="157" t="s">
        <v>123</v>
      </c>
      <c r="E126" s="158" t="s">
        <v>403</v>
      </c>
      <c r="F126" s="159" t="s">
        <v>404</v>
      </c>
      <c r="G126" s="160" t="s">
        <v>235</v>
      </c>
      <c r="H126" s="161">
        <v>4</v>
      </c>
      <c r="I126" s="162">
        <v>1110</v>
      </c>
      <c r="J126" s="162">
        <f>ROUND(I126*H126,2)</f>
        <v>4440</v>
      </c>
      <c r="K126" s="159" t="s">
        <v>3</v>
      </c>
      <c r="L126" s="32"/>
      <c r="M126" s="163" t="s">
        <v>3</v>
      </c>
      <c r="N126" s="164" t="s">
        <v>42</v>
      </c>
      <c r="O126" s="165">
        <v>0</v>
      </c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7" t="s">
        <v>128</v>
      </c>
      <c r="AT126" s="167" t="s">
        <v>123</v>
      </c>
      <c r="AU126" s="167" t="s">
        <v>81</v>
      </c>
      <c r="AY126" s="18" t="s">
        <v>121</v>
      </c>
      <c r="BE126" s="168">
        <f>IF(N126="základní",J126,0)</f>
        <v>4440</v>
      </c>
      <c r="BF126" s="168">
        <f>IF(N126="snížená",J126,0)</f>
        <v>0</v>
      </c>
      <c r="BG126" s="168">
        <f>IF(N126="zákl. přenesená",J126,0)</f>
        <v>0</v>
      </c>
      <c r="BH126" s="168">
        <f>IF(N126="sníž. přenesená",J126,0)</f>
        <v>0</v>
      </c>
      <c r="BI126" s="168">
        <f>IF(N126="nulová",J126,0)</f>
        <v>0</v>
      </c>
      <c r="BJ126" s="18" t="s">
        <v>79</v>
      </c>
      <c r="BK126" s="168">
        <f>ROUND(I126*H126,2)</f>
        <v>4440</v>
      </c>
      <c r="BL126" s="18" t="s">
        <v>128</v>
      </c>
      <c r="BM126" s="167" t="s">
        <v>405</v>
      </c>
    </row>
    <row r="127" s="2" customFormat="1">
      <c r="A127" s="31"/>
      <c r="B127" s="32"/>
      <c r="C127" s="31"/>
      <c r="D127" s="169" t="s">
        <v>130</v>
      </c>
      <c r="E127" s="31"/>
      <c r="F127" s="170" t="s">
        <v>404</v>
      </c>
      <c r="G127" s="31"/>
      <c r="H127" s="31"/>
      <c r="I127" s="31"/>
      <c r="J127" s="31"/>
      <c r="K127" s="31"/>
      <c r="L127" s="32"/>
      <c r="M127" s="171"/>
      <c r="N127" s="172"/>
      <c r="O127" s="64"/>
      <c r="P127" s="64"/>
      <c r="Q127" s="64"/>
      <c r="R127" s="64"/>
      <c r="S127" s="64"/>
      <c r="T127" s="65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8" t="s">
        <v>130</v>
      </c>
      <c r="AU127" s="18" t="s">
        <v>81</v>
      </c>
    </row>
    <row r="128" s="2" customFormat="1" ht="16.5" customHeight="1">
      <c r="A128" s="31"/>
      <c r="B128" s="156"/>
      <c r="C128" s="189" t="s">
        <v>201</v>
      </c>
      <c r="D128" s="189" t="s">
        <v>194</v>
      </c>
      <c r="E128" s="190" t="s">
        <v>406</v>
      </c>
      <c r="F128" s="191" t="s">
        <v>407</v>
      </c>
      <c r="G128" s="192" t="s">
        <v>235</v>
      </c>
      <c r="H128" s="193">
        <v>4</v>
      </c>
      <c r="I128" s="194">
        <v>4260</v>
      </c>
      <c r="J128" s="194">
        <f>ROUND(I128*H128,2)</f>
        <v>17040</v>
      </c>
      <c r="K128" s="191" t="s">
        <v>3</v>
      </c>
      <c r="L128" s="195"/>
      <c r="M128" s="196" t="s">
        <v>3</v>
      </c>
      <c r="N128" s="197" t="s">
        <v>42</v>
      </c>
      <c r="O128" s="165">
        <v>0</v>
      </c>
      <c r="P128" s="165">
        <f>O128*H128</f>
        <v>0</v>
      </c>
      <c r="Q128" s="165">
        <v>0.062</v>
      </c>
      <c r="R128" s="165">
        <f>Q128*H128</f>
        <v>0.248</v>
      </c>
      <c r="S128" s="165">
        <v>0</v>
      </c>
      <c r="T128" s="166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7" t="s">
        <v>181</v>
      </c>
      <c r="AT128" s="167" t="s">
        <v>194</v>
      </c>
      <c r="AU128" s="167" t="s">
        <v>81</v>
      </c>
      <c r="AY128" s="18" t="s">
        <v>121</v>
      </c>
      <c r="BE128" s="168">
        <f>IF(N128="základní",J128,0)</f>
        <v>17040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8" t="s">
        <v>79</v>
      </c>
      <c r="BK128" s="168">
        <f>ROUND(I128*H128,2)</f>
        <v>17040</v>
      </c>
      <c r="BL128" s="18" t="s">
        <v>128</v>
      </c>
      <c r="BM128" s="167" t="s">
        <v>408</v>
      </c>
    </row>
    <row r="129" s="2" customFormat="1">
      <c r="A129" s="31"/>
      <c r="B129" s="32"/>
      <c r="C129" s="31"/>
      <c r="D129" s="169" t="s">
        <v>130</v>
      </c>
      <c r="E129" s="31"/>
      <c r="F129" s="170" t="s">
        <v>409</v>
      </c>
      <c r="G129" s="31"/>
      <c r="H129" s="31"/>
      <c r="I129" s="31"/>
      <c r="J129" s="31"/>
      <c r="K129" s="31"/>
      <c r="L129" s="32"/>
      <c r="M129" s="171"/>
      <c r="N129" s="172"/>
      <c r="O129" s="64"/>
      <c r="P129" s="64"/>
      <c r="Q129" s="64"/>
      <c r="R129" s="64"/>
      <c r="S129" s="64"/>
      <c r="T129" s="65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8" t="s">
        <v>130</v>
      </c>
      <c r="AU129" s="18" t="s">
        <v>81</v>
      </c>
    </row>
    <row r="130" s="2" customFormat="1" ht="24.9" customHeight="1">
      <c r="A130" s="31"/>
      <c r="B130" s="156"/>
      <c r="C130" s="157" t="s">
        <v>207</v>
      </c>
      <c r="D130" s="157" t="s">
        <v>123</v>
      </c>
      <c r="E130" s="158" t="s">
        <v>410</v>
      </c>
      <c r="F130" s="159" t="s">
        <v>411</v>
      </c>
      <c r="G130" s="160" t="s">
        <v>235</v>
      </c>
      <c r="H130" s="161">
        <v>4</v>
      </c>
      <c r="I130" s="162">
        <v>460</v>
      </c>
      <c r="J130" s="162">
        <f>ROUND(I130*H130,2)</f>
        <v>1840</v>
      </c>
      <c r="K130" s="159" t="s">
        <v>3</v>
      </c>
      <c r="L130" s="32"/>
      <c r="M130" s="163" t="s">
        <v>3</v>
      </c>
      <c r="N130" s="164" t="s">
        <v>42</v>
      </c>
      <c r="O130" s="165">
        <v>0</v>
      </c>
      <c r="P130" s="165">
        <f>O130*H130</f>
        <v>0</v>
      </c>
      <c r="Q130" s="165">
        <v>0</v>
      </c>
      <c r="R130" s="165">
        <f>Q130*H130</f>
        <v>0</v>
      </c>
      <c r="S130" s="165">
        <v>0</v>
      </c>
      <c r="T130" s="166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7" t="s">
        <v>128</v>
      </c>
      <c r="AT130" s="167" t="s">
        <v>123</v>
      </c>
      <c r="AU130" s="167" t="s">
        <v>81</v>
      </c>
      <c r="AY130" s="18" t="s">
        <v>121</v>
      </c>
      <c r="BE130" s="168">
        <f>IF(N130="základní",J130,0)</f>
        <v>1840</v>
      </c>
      <c r="BF130" s="168">
        <f>IF(N130="snížená",J130,0)</f>
        <v>0</v>
      </c>
      <c r="BG130" s="168">
        <f>IF(N130="zákl. přenesená",J130,0)</f>
        <v>0</v>
      </c>
      <c r="BH130" s="168">
        <f>IF(N130="sníž. přenesená",J130,0)</f>
        <v>0</v>
      </c>
      <c r="BI130" s="168">
        <f>IF(N130="nulová",J130,0)</f>
        <v>0</v>
      </c>
      <c r="BJ130" s="18" t="s">
        <v>79</v>
      </c>
      <c r="BK130" s="168">
        <f>ROUND(I130*H130,2)</f>
        <v>1840</v>
      </c>
      <c r="BL130" s="18" t="s">
        <v>128</v>
      </c>
      <c r="BM130" s="167" t="s">
        <v>412</v>
      </c>
    </row>
    <row r="131" s="2" customFormat="1">
      <c r="A131" s="31"/>
      <c r="B131" s="32"/>
      <c r="C131" s="31"/>
      <c r="D131" s="169" t="s">
        <v>130</v>
      </c>
      <c r="E131" s="31"/>
      <c r="F131" s="170" t="s">
        <v>413</v>
      </c>
      <c r="G131" s="31"/>
      <c r="H131" s="31"/>
      <c r="I131" s="31"/>
      <c r="J131" s="31"/>
      <c r="K131" s="31"/>
      <c r="L131" s="32"/>
      <c r="M131" s="171"/>
      <c r="N131" s="172"/>
      <c r="O131" s="64"/>
      <c r="P131" s="64"/>
      <c r="Q131" s="64"/>
      <c r="R131" s="64"/>
      <c r="S131" s="64"/>
      <c r="T131" s="65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8" t="s">
        <v>130</v>
      </c>
      <c r="AU131" s="18" t="s">
        <v>81</v>
      </c>
    </row>
    <row r="132" s="2" customFormat="1" ht="24.9" customHeight="1">
      <c r="A132" s="31"/>
      <c r="B132" s="156"/>
      <c r="C132" s="157" t="s">
        <v>214</v>
      </c>
      <c r="D132" s="157" t="s">
        <v>123</v>
      </c>
      <c r="E132" s="158" t="s">
        <v>414</v>
      </c>
      <c r="F132" s="159" t="s">
        <v>415</v>
      </c>
      <c r="G132" s="160" t="s">
        <v>153</v>
      </c>
      <c r="H132" s="161">
        <v>100</v>
      </c>
      <c r="I132" s="162">
        <v>40</v>
      </c>
      <c r="J132" s="162">
        <f>ROUND(I132*H132,2)</f>
        <v>4000</v>
      </c>
      <c r="K132" s="159" t="s">
        <v>3</v>
      </c>
      <c r="L132" s="32"/>
      <c r="M132" s="163" t="s">
        <v>3</v>
      </c>
      <c r="N132" s="164" t="s">
        <v>42</v>
      </c>
      <c r="O132" s="165">
        <v>0</v>
      </c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7" t="s">
        <v>128</v>
      </c>
      <c r="AT132" s="167" t="s">
        <v>123</v>
      </c>
      <c r="AU132" s="167" t="s">
        <v>81</v>
      </c>
      <c r="AY132" s="18" t="s">
        <v>121</v>
      </c>
      <c r="BE132" s="168">
        <f>IF(N132="základní",J132,0)</f>
        <v>4000</v>
      </c>
      <c r="BF132" s="168">
        <f>IF(N132="snížená",J132,0)</f>
        <v>0</v>
      </c>
      <c r="BG132" s="168">
        <f>IF(N132="zákl. přenesená",J132,0)</f>
        <v>0</v>
      </c>
      <c r="BH132" s="168">
        <f>IF(N132="sníž. přenesená",J132,0)</f>
        <v>0</v>
      </c>
      <c r="BI132" s="168">
        <f>IF(N132="nulová",J132,0)</f>
        <v>0</v>
      </c>
      <c r="BJ132" s="18" t="s">
        <v>79</v>
      </c>
      <c r="BK132" s="168">
        <f>ROUND(I132*H132,2)</f>
        <v>4000</v>
      </c>
      <c r="BL132" s="18" t="s">
        <v>128</v>
      </c>
      <c r="BM132" s="167" t="s">
        <v>416</v>
      </c>
    </row>
    <row r="133" s="2" customFormat="1">
      <c r="A133" s="31"/>
      <c r="B133" s="32"/>
      <c r="C133" s="31"/>
      <c r="D133" s="169" t="s">
        <v>130</v>
      </c>
      <c r="E133" s="31"/>
      <c r="F133" s="170" t="s">
        <v>417</v>
      </c>
      <c r="G133" s="31"/>
      <c r="H133" s="31"/>
      <c r="I133" s="31"/>
      <c r="J133" s="31"/>
      <c r="K133" s="31"/>
      <c r="L133" s="32"/>
      <c r="M133" s="171"/>
      <c r="N133" s="172"/>
      <c r="O133" s="64"/>
      <c r="P133" s="64"/>
      <c r="Q133" s="64"/>
      <c r="R133" s="64"/>
      <c r="S133" s="64"/>
      <c r="T133" s="65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8" t="s">
        <v>130</v>
      </c>
      <c r="AU133" s="18" t="s">
        <v>81</v>
      </c>
    </row>
    <row r="134" s="2" customFormat="1" ht="24.9" customHeight="1">
      <c r="A134" s="31"/>
      <c r="B134" s="156"/>
      <c r="C134" s="157" t="s">
        <v>220</v>
      </c>
      <c r="D134" s="157" t="s">
        <v>123</v>
      </c>
      <c r="E134" s="158" t="s">
        <v>418</v>
      </c>
      <c r="F134" s="159" t="s">
        <v>419</v>
      </c>
      <c r="G134" s="160" t="s">
        <v>235</v>
      </c>
      <c r="H134" s="161">
        <v>1</v>
      </c>
      <c r="I134" s="162">
        <v>8000</v>
      </c>
      <c r="J134" s="162">
        <f>ROUND(I134*H134,2)</f>
        <v>8000</v>
      </c>
      <c r="K134" s="159" t="s">
        <v>3</v>
      </c>
      <c r="L134" s="32"/>
      <c r="M134" s="163" t="s">
        <v>3</v>
      </c>
      <c r="N134" s="164" t="s">
        <v>42</v>
      </c>
      <c r="O134" s="165">
        <v>0</v>
      </c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7" t="s">
        <v>128</v>
      </c>
      <c r="AT134" s="167" t="s">
        <v>123</v>
      </c>
      <c r="AU134" s="167" t="s">
        <v>81</v>
      </c>
      <c r="AY134" s="18" t="s">
        <v>121</v>
      </c>
      <c r="BE134" s="168">
        <f>IF(N134="základní",J134,0)</f>
        <v>8000</v>
      </c>
      <c r="BF134" s="168">
        <f>IF(N134="snížená",J134,0)</f>
        <v>0</v>
      </c>
      <c r="BG134" s="168">
        <f>IF(N134="zákl. přenesená",J134,0)</f>
        <v>0</v>
      </c>
      <c r="BH134" s="168">
        <f>IF(N134="sníž. přenesená",J134,0)</f>
        <v>0</v>
      </c>
      <c r="BI134" s="168">
        <f>IF(N134="nulová",J134,0)</f>
        <v>0</v>
      </c>
      <c r="BJ134" s="18" t="s">
        <v>79</v>
      </c>
      <c r="BK134" s="168">
        <f>ROUND(I134*H134,2)</f>
        <v>8000</v>
      </c>
      <c r="BL134" s="18" t="s">
        <v>128</v>
      </c>
      <c r="BM134" s="167" t="s">
        <v>420</v>
      </c>
    </row>
    <row r="135" s="2" customFormat="1">
      <c r="A135" s="31"/>
      <c r="B135" s="32"/>
      <c r="C135" s="31"/>
      <c r="D135" s="169" t="s">
        <v>130</v>
      </c>
      <c r="E135" s="31"/>
      <c r="F135" s="170" t="s">
        <v>421</v>
      </c>
      <c r="G135" s="31"/>
      <c r="H135" s="31"/>
      <c r="I135" s="31"/>
      <c r="J135" s="31"/>
      <c r="K135" s="31"/>
      <c r="L135" s="32"/>
      <c r="M135" s="171"/>
      <c r="N135" s="172"/>
      <c r="O135" s="64"/>
      <c r="P135" s="64"/>
      <c r="Q135" s="64"/>
      <c r="R135" s="64"/>
      <c r="S135" s="64"/>
      <c r="T135" s="65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8" t="s">
        <v>130</v>
      </c>
      <c r="AU135" s="18" t="s">
        <v>81</v>
      </c>
    </row>
    <row r="136" s="2" customFormat="1" ht="24.9" customHeight="1">
      <c r="A136" s="31"/>
      <c r="B136" s="156"/>
      <c r="C136" s="157" t="s">
        <v>9</v>
      </c>
      <c r="D136" s="157" t="s">
        <v>123</v>
      </c>
      <c r="E136" s="158" t="s">
        <v>422</v>
      </c>
      <c r="F136" s="159" t="s">
        <v>423</v>
      </c>
      <c r="G136" s="160" t="s">
        <v>235</v>
      </c>
      <c r="H136" s="161">
        <v>1</v>
      </c>
      <c r="I136" s="162">
        <v>25000</v>
      </c>
      <c r="J136" s="162">
        <f>ROUND(I136*H136,2)</f>
        <v>25000</v>
      </c>
      <c r="K136" s="159" t="s">
        <v>3</v>
      </c>
      <c r="L136" s="32"/>
      <c r="M136" s="163" t="s">
        <v>3</v>
      </c>
      <c r="N136" s="164" t="s">
        <v>42</v>
      </c>
      <c r="O136" s="165">
        <v>0</v>
      </c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7" t="s">
        <v>128</v>
      </c>
      <c r="AT136" s="167" t="s">
        <v>123</v>
      </c>
      <c r="AU136" s="167" t="s">
        <v>81</v>
      </c>
      <c r="AY136" s="18" t="s">
        <v>121</v>
      </c>
      <c r="BE136" s="168">
        <f>IF(N136="základní",J136,0)</f>
        <v>25000</v>
      </c>
      <c r="BF136" s="168">
        <f>IF(N136="snížená",J136,0)</f>
        <v>0</v>
      </c>
      <c r="BG136" s="168">
        <f>IF(N136="zákl. přenesená",J136,0)</f>
        <v>0</v>
      </c>
      <c r="BH136" s="168">
        <f>IF(N136="sníž. přenesená",J136,0)</f>
        <v>0</v>
      </c>
      <c r="BI136" s="168">
        <f>IF(N136="nulová",J136,0)</f>
        <v>0</v>
      </c>
      <c r="BJ136" s="18" t="s">
        <v>79</v>
      </c>
      <c r="BK136" s="168">
        <f>ROUND(I136*H136,2)</f>
        <v>25000</v>
      </c>
      <c r="BL136" s="18" t="s">
        <v>128</v>
      </c>
      <c r="BM136" s="167" t="s">
        <v>424</v>
      </c>
    </row>
    <row r="137" s="2" customFormat="1">
      <c r="A137" s="31"/>
      <c r="B137" s="32"/>
      <c r="C137" s="31"/>
      <c r="D137" s="169" t="s">
        <v>130</v>
      </c>
      <c r="E137" s="31"/>
      <c r="F137" s="170" t="s">
        <v>425</v>
      </c>
      <c r="G137" s="31"/>
      <c r="H137" s="31"/>
      <c r="I137" s="31"/>
      <c r="J137" s="31"/>
      <c r="K137" s="31"/>
      <c r="L137" s="32"/>
      <c r="M137" s="171"/>
      <c r="N137" s="172"/>
      <c r="O137" s="64"/>
      <c r="P137" s="64"/>
      <c r="Q137" s="64"/>
      <c r="R137" s="64"/>
      <c r="S137" s="64"/>
      <c r="T137" s="65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8" t="s">
        <v>130</v>
      </c>
      <c r="AU137" s="18" t="s">
        <v>81</v>
      </c>
    </row>
    <row r="138" s="2" customFormat="1" ht="16.5" customHeight="1">
      <c r="A138" s="31"/>
      <c r="B138" s="156"/>
      <c r="C138" s="157" t="s">
        <v>232</v>
      </c>
      <c r="D138" s="157" t="s">
        <v>123</v>
      </c>
      <c r="E138" s="158" t="s">
        <v>426</v>
      </c>
      <c r="F138" s="159" t="s">
        <v>427</v>
      </c>
      <c r="G138" s="160" t="s">
        <v>153</v>
      </c>
      <c r="H138" s="161">
        <v>100</v>
      </c>
      <c r="I138" s="162">
        <v>77.480000000000004</v>
      </c>
      <c r="J138" s="162">
        <f>ROUND(I138*H138,2)</f>
        <v>7748</v>
      </c>
      <c r="K138" s="159" t="s">
        <v>3</v>
      </c>
      <c r="L138" s="32"/>
      <c r="M138" s="163" t="s">
        <v>3</v>
      </c>
      <c r="N138" s="164" t="s">
        <v>42</v>
      </c>
      <c r="O138" s="165">
        <v>0</v>
      </c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7" t="s">
        <v>128</v>
      </c>
      <c r="AT138" s="167" t="s">
        <v>123</v>
      </c>
      <c r="AU138" s="167" t="s">
        <v>81</v>
      </c>
      <c r="AY138" s="18" t="s">
        <v>121</v>
      </c>
      <c r="BE138" s="168">
        <f>IF(N138="základní",J138,0)</f>
        <v>7748</v>
      </c>
      <c r="BF138" s="168">
        <f>IF(N138="snížená",J138,0)</f>
        <v>0</v>
      </c>
      <c r="BG138" s="168">
        <f>IF(N138="zákl. přenesená",J138,0)</f>
        <v>0</v>
      </c>
      <c r="BH138" s="168">
        <f>IF(N138="sníž. přenesená",J138,0)</f>
        <v>0</v>
      </c>
      <c r="BI138" s="168">
        <f>IF(N138="nulová",J138,0)</f>
        <v>0</v>
      </c>
      <c r="BJ138" s="18" t="s">
        <v>79</v>
      </c>
      <c r="BK138" s="168">
        <f>ROUND(I138*H138,2)</f>
        <v>7748</v>
      </c>
      <c r="BL138" s="18" t="s">
        <v>128</v>
      </c>
      <c r="BM138" s="167" t="s">
        <v>428</v>
      </c>
    </row>
    <row r="139" s="2" customFormat="1">
      <c r="A139" s="31"/>
      <c r="B139" s="32"/>
      <c r="C139" s="31"/>
      <c r="D139" s="169" t="s">
        <v>130</v>
      </c>
      <c r="E139" s="31"/>
      <c r="F139" s="170" t="s">
        <v>429</v>
      </c>
      <c r="G139" s="31"/>
      <c r="H139" s="31"/>
      <c r="I139" s="31"/>
      <c r="J139" s="31"/>
      <c r="K139" s="31"/>
      <c r="L139" s="32"/>
      <c r="M139" s="171"/>
      <c r="N139" s="172"/>
      <c r="O139" s="64"/>
      <c r="P139" s="64"/>
      <c r="Q139" s="64"/>
      <c r="R139" s="64"/>
      <c r="S139" s="64"/>
      <c r="T139" s="65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8" t="s">
        <v>130</v>
      </c>
      <c r="AU139" s="18" t="s">
        <v>81</v>
      </c>
    </row>
    <row r="140" s="12" customFormat="1" ht="22.8" customHeight="1">
      <c r="A140" s="12"/>
      <c r="B140" s="144"/>
      <c r="C140" s="12"/>
      <c r="D140" s="145" t="s">
        <v>70</v>
      </c>
      <c r="E140" s="154" t="s">
        <v>430</v>
      </c>
      <c r="F140" s="154" t="s">
        <v>431</v>
      </c>
      <c r="G140" s="12"/>
      <c r="H140" s="12"/>
      <c r="I140" s="12"/>
      <c r="J140" s="155">
        <f>BK140</f>
        <v>1050</v>
      </c>
      <c r="K140" s="12"/>
      <c r="L140" s="144"/>
      <c r="M140" s="148"/>
      <c r="N140" s="149"/>
      <c r="O140" s="149"/>
      <c r="P140" s="150">
        <f>SUM(P141:P142)</f>
        <v>0</v>
      </c>
      <c r="Q140" s="149"/>
      <c r="R140" s="150">
        <f>SUM(R141:R142)</f>
        <v>0</v>
      </c>
      <c r="S140" s="149"/>
      <c r="T140" s="151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45" t="s">
        <v>144</v>
      </c>
      <c r="AT140" s="152" t="s">
        <v>70</v>
      </c>
      <c r="AU140" s="152" t="s">
        <v>79</v>
      </c>
      <c r="AY140" s="145" t="s">
        <v>121</v>
      </c>
      <c r="BK140" s="153">
        <f>SUM(BK141:BK142)</f>
        <v>1050</v>
      </c>
    </row>
    <row r="141" s="2" customFormat="1" ht="16.5" customHeight="1">
      <c r="A141" s="31"/>
      <c r="B141" s="156"/>
      <c r="C141" s="157" t="s">
        <v>238</v>
      </c>
      <c r="D141" s="157" t="s">
        <v>123</v>
      </c>
      <c r="E141" s="158" t="s">
        <v>432</v>
      </c>
      <c r="F141" s="159" t="s">
        <v>433</v>
      </c>
      <c r="G141" s="160" t="s">
        <v>153</v>
      </c>
      <c r="H141" s="161">
        <v>100</v>
      </c>
      <c r="I141" s="162">
        <v>10.5</v>
      </c>
      <c r="J141" s="162">
        <f>ROUND(I141*H141,2)</f>
        <v>1050</v>
      </c>
      <c r="K141" s="159" t="s">
        <v>3</v>
      </c>
      <c r="L141" s="32"/>
      <c r="M141" s="163" t="s">
        <v>3</v>
      </c>
      <c r="N141" s="164" t="s">
        <v>42</v>
      </c>
      <c r="O141" s="165">
        <v>0</v>
      </c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7" t="s">
        <v>128</v>
      </c>
      <c r="AT141" s="167" t="s">
        <v>123</v>
      </c>
      <c r="AU141" s="167" t="s">
        <v>81</v>
      </c>
      <c r="AY141" s="18" t="s">
        <v>121</v>
      </c>
      <c r="BE141" s="168">
        <f>IF(N141="základní",J141,0)</f>
        <v>1050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8" t="s">
        <v>79</v>
      </c>
      <c r="BK141" s="168">
        <f>ROUND(I141*H141,2)</f>
        <v>1050</v>
      </c>
      <c r="BL141" s="18" t="s">
        <v>128</v>
      </c>
      <c r="BM141" s="167" t="s">
        <v>434</v>
      </c>
    </row>
    <row r="142" s="2" customFormat="1">
      <c r="A142" s="31"/>
      <c r="B142" s="32"/>
      <c r="C142" s="31"/>
      <c r="D142" s="169" t="s">
        <v>130</v>
      </c>
      <c r="E142" s="31"/>
      <c r="F142" s="170" t="s">
        <v>435</v>
      </c>
      <c r="G142" s="31"/>
      <c r="H142" s="31"/>
      <c r="I142" s="31"/>
      <c r="J142" s="31"/>
      <c r="K142" s="31"/>
      <c r="L142" s="32"/>
      <c r="M142" s="198"/>
      <c r="N142" s="199"/>
      <c r="O142" s="200"/>
      <c r="P142" s="200"/>
      <c r="Q142" s="200"/>
      <c r="R142" s="200"/>
      <c r="S142" s="200"/>
      <c r="T142" s="20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8" t="s">
        <v>130</v>
      </c>
      <c r="AU142" s="18" t="s">
        <v>81</v>
      </c>
    </row>
    <row r="143" s="2" customFormat="1" ht="6.96" customHeight="1">
      <c r="A143" s="31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2"/>
      <c r="M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</sheetData>
  <autoFilter ref="C90:K14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06"/>
    </row>
    <row r="2" s="1" customFormat="1" ht="36.96" customHeight="1"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="1" customFormat="1" ht="24.96" customHeight="1">
      <c r="B4" s="21"/>
      <c r="D4" s="22" t="s">
        <v>91</v>
      </c>
      <c r="L4" s="21"/>
      <c r="M4" s="107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28" t="s">
        <v>15</v>
      </c>
      <c r="L6" s="21"/>
    </row>
    <row r="7" s="1" customFormat="1" ht="16.5" customHeight="1">
      <c r="B7" s="21"/>
      <c r="E7" s="108" t="str">
        <f>'Rekapitulace stavby'!K6</f>
        <v>Oprava chodníku ul. Tyršova</v>
      </c>
      <c r="F7" s="28"/>
      <c r="G7" s="28"/>
      <c r="H7" s="28"/>
      <c r="L7" s="21"/>
    </row>
    <row r="8" s="2" customFormat="1" ht="12" customHeight="1">
      <c r="A8" s="31"/>
      <c r="B8" s="32"/>
      <c r="C8" s="31"/>
      <c r="D8" s="28" t="s">
        <v>92</v>
      </c>
      <c r="E8" s="31"/>
      <c r="F8" s="31"/>
      <c r="G8" s="31"/>
      <c r="H8" s="31"/>
      <c r="I8" s="31"/>
      <c r="J8" s="31"/>
      <c r="K8" s="31"/>
      <c r="L8" s="10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="2" customFormat="1" ht="16.5" customHeight="1">
      <c r="A9" s="31"/>
      <c r="B9" s="32"/>
      <c r="C9" s="31"/>
      <c r="D9" s="31"/>
      <c r="E9" s="54" t="s">
        <v>436</v>
      </c>
      <c r="F9" s="31"/>
      <c r="G9" s="31"/>
      <c r="H9" s="31"/>
      <c r="I9" s="31"/>
      <c r="J9" s="31"/>
      <c r="K9" s="31"/>
      <c r="L9" s="10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10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="2" customFormat="1" ht="12" customHeight="1">
      <c r="A11" s="31"/>
      <c r="B11" s="32"/>
      <c r="C11" s="31"/>
      <c r="D11" s="28" t="s">
        <v>17</v>
      </c>
      <c r="E11" s="31"/>
      <c r="F11" s="25" t="s">
        <v>3</v>
      </c>
      <c r="G11" s="31"/>
      <c r="H11" s="31"/>
      <c r="I11" s="28" t="s">
        <v>18</v>
      </c>
      <c r="J11" s="25" t="s">
        <v>3</v>
      </c>
      <c r="K11" s="31"/>
      <c r="L11" s="10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="2" customFormat="1" ht="12" customHeight="1">
      <c r="A12" s="31"/>
      <c r="B12" s="32"/>
      <c r="C12" s="31"/>
      <c r="D12" s="28" t="s">
        <v>19</v>
      </c>
      <c r="E12" s="31"/>
      <c r="F12" s="25" t="s">
        <v>20</v>
      </c>
      <c r="G12" s="31"/>
      <c r="H12" s="31"/>
      <c r="I12" s="28" t="s">
        <v>21</v>
      </c>
      <c r="J12" s="56" t="str">
        <f>'Rekapitulace stavby'!AN8</f>
        <v>20. 7. 2021</v>
      </c>
      <c r="K12" s="31"/>
      <c r="L12" s="10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10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="2" customFormat="1" ht="12" customHeight="1">
      <c r="A14" s="31"/>
      <c r="B14" s="32"/>
      <c r="C14" s="31"/>
      <c r="D14" s="28" t="s">
        <v>23</v>
      </c>
      <c r="E14" s="31"/>
      <c r="F14" s="31"/>
      <c r="G14" s="31"/>
      <c r="H14" s="31"/>
      <c r="I14" s="28" t="s">
        <v>24</v>
      </c>
      <c r="J14" s="25" t="s">
        <v>25</v>
      </c>
      <c r="K14" s="31"/>
      <c r="L14" s="10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="2" customFormat="1" ht="18" customHeight="1">
      <c r="A15" s="31"/>
      <c r="B15" s="32"/>
      <c r="C15" s="31"/>
      <c r="D15" s="31"/>
      <c r="E15" s="25" t="s">
        <v>26</v>
      </c>
      <c r="F15" s="31"/>
      <c r="G15" s="31"/>
      <c r="H15" s="31"/>
      <c r="I15" s="28" t="s">
        <v>27</v>
      </c>
      <c r="J15" s="25" t="s">
        <v>3</v>
      </c>
      <c r="K15" s="31"/>
      <c r="L15" s="10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="2" customFormat="1" ht="6.96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10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="2" customFormat="1" ht="12" customHeight="1">
      <c r="A17" s="31"/>
      <c r="B17" s="32"/>
      <c r="C17" s="31"/>
      <c r="D17" s="28" t="s">
        <v>28</v>
      </c>
      <c r="E17" s="31"/>
      <c r="F17" s="31"/>
      <c r="G17" s="31"/>
      <c r="H17" s="31"/>
      <c r="I17" s="28" t="s">
        <v>24</v>
      </c>
      <c r="J17" s="25" t="str">
        <f>'Rekapitulace stavby'!AN13</f>
        <v/>
      </c>
      <c r="K17" s="31"/>
      <c r="L17" s="10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="2" customFormat="1" ht="18" customHeight="1">
      <c r="A18" s="31"/>
      <c r="B18" s="32"/>
      <c r="C18" s="31"/>
      <c r="D18" s="31"/>
      <c r="E18" s="25" t="str">
        <f>'Rekapitulace stavby'!E14</f>
        <v xml:space="preserve"> </v>
      </c>
      <c r="F18" s="25"/>
      <c r="G18" s="25"/>
      <c r="H18" s="25"/>
      <c r="I18" s="28" t="s">
        <v>27</v>
      </c>
      <c r="J18" s="25" t="str">
        <f>'Rekapitulace stavby'!AN14</f>
        <v/>
      </c>
      <c r="K18" s="31"/>
      <c r="L18" s="10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="2" customFormat="1" ht="6.96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10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="2" customFormat="1" ht="12" customHeight="1">
      <c r="A20" s="31"/>
      <c r="B20" s="32"/>
      <c r="C20" s="31"/>
      <c r="D20" s="28" t="s">
        <v>30</v>
      </c>
      <c r="E20" s="31"/>
      <c r="F20" s="31"/>
      <c r="G20" s="31"/>
      <c r="H20" s="31"/>
      <c r="I20" s="28" t="s">
        <v>24</v>
      </c>
      <c r="J20" s="25" t="s">
        <v>31</v>
      </c>
      <c r="K20" s="31"/>
      <c r="L20" s="10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="2" customFormat="1" ht="18" customHeight="1">
      <c r="A21" s="31"/>
      <c r="B21" s="32"/>
      <c r="C21" s="31"/>
      <c r="D21" s="31"/>
      <c r="E21" s="25" t="s">
        <v>32</v>
      </c>
      <c r="F21" s="31"/>
      <c r="G21" s="31"/>
      <c r="H21" s="31"/>
      <c r="I21" s="28" t="s">
        <v>27</v>
      </c>
      <c r="J21" s="25" t="s">
        <v>3</v>
      </c>
      <c r="K21" s="31"/>
      <c r="L21" s="10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="2" customFormat="1" ht="6.96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10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="2" customFormat="1" ht="12" customHeight="1">
      <c r="A23" s="31"/>
      <c r="B23" s="32"/>
      <c r="C23" s="31"/>
      <c r="D23" s="28" t="s">
        <v>34</v>
      </c>
      <c r="E23" s="31"/>
      <c r="F23" s="31"/>
      <c r="G23" s="31"/>
      <c r="H23" s="31"/>
      <c r="I23" s="28" t="s">
        <v>24</v>
      </c>
      <c r="J23" s="25" t="str">
        <f>IF('Rekapitulace stavby'!AN19="","",'Rekapitulace stavby'!AN19)</f>
        <v/>
      </c>
      <c r="K23" s="31"/>
      <c r="L23" s="10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="2" customFormat="1" ht="18" customHeight="1">
      <c r="A24" s="31"/>
      <c r="B24" s="32"/>
      <c r="C24" s="31"/>
      <c r="D24" s="31"/>
      <c r="E24" s="25" t="str">
        <f>IF('Rekapitulace stavby'!E20="","",'Rekapitulace stavby'!E20)</f>
        <v xml:space="preserve"> </v>
      </c>
      <c r="F24" s="31"/>
      <c r="G24" s="31"/>
      <c r="H24" s="31"/>
      <c r="I24" s="28" t="s">
        <v>27</v>
      </c>
      <c r="J24" s="25" t="str">
        <f>IF('Rekapitulace stavby'!AN20="","",'Rekapitulace stavby'!AN20)</f>
        <v/>
      </c>
      <c r="K24" s="31"/>
      <c r="L24" s="10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="2" customFormat="1" ht="6.96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109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="2" customFormat="1" ht="12" customHeight="1">
      <c r="A26" s="31"/>
      <c r="B26" s="32"/>
      <c r="C26" s="31"/>
      <c r="D26" s="28" t="s">
        <v>35</v>
      </c>
      <c r="E26" s="31"/>
      <c r="F26" s="31"/>
      <c r="G26" s="31"/>
      <c r="H26" s="31"/>
      <c r="I26" s="31"/>
      <c r="J26" s="31"/>
      <c r="K26" s="31"/>
      <c r="L26" s="10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="8" customFormat="1" ht="16.5" customHeight="1">
      <c r="A27" s="110"/>
      <c r="B27" s="111"/>
      <c r="C27" s="110"/>
      <c r="D27" s="110"/>
      <c r="E27" s="29" t="s">
        <v>3</v>
      </c>
      <c r="F27" s="29"/>
      <c r="G27" s="29"/>
      <c r="H27" s="2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="2" customFormat="1" ht="6.96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0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="2" customFormat="1" ht="6.96" customHeight="1">
      <c r="A29" s="31"/>
      <c r="B29" s="32"/>
      <c r="C29" s="31"/>
      <c r="D29" s="76"/>
      <c r="E29" s="76"/>
      <c r="F29" s="76"/>
      <c r="G29" s="76"/>
      <c r="H29" s="76"/>
      <c r="I29" s="76"/>
      <c r="J29" s="76"/>
      <c r="K29" s="76"/>
      <c r="L29" s="10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="2" customFormat="1" ht="25.44" customHeight="1">
      <c r="A30" s="31"/>
      <c r="B30" s="32"/>
      <c r="C30" s="31"/>
      <c r="D30" s="113" t="s">
        <v>37</v>
      </c>
      <c r="E30" s="31"/>
      <c r="F30" s="31"/>
      <c r="G30" s="31"/>
      <c r="H30" s="31"/>
      <c r="I30" s="31"/>
      <c r="J30" s="82">
        <f>ROUND(J84, 2)</f>
        <v>125000</v>
      </c>
      <c r="K30" s="31"/>
      <c r="L30" s="10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="2" customFormat="1" ht="6.96" customHeight="1">
      <c r="A31" s="31"/>
      <c r="B31" s="32"/>
      <c r="C31" s="31"/>
      <c r="D31" s="76"/>
      <c r="E31" s="76"/>
      <c r="F31" s="76"/>
      <c r="G31" s="76"/>
      <c r="H31" s="76"/>
      <c r="I31" s="76"/>
      <c r="J31" s="76"/>
      <c r="K31" s="76"/>
      <c r="L31" s="10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="2" customFormat="1" ht="14.4" customHeight="1">
      <c r="A32" s="31"/>
      <c r="B32" s="32"/>
      <c r="C32" s="31"/>
      <c r="D32" s="31"/>
      <c r="E32" s="31"/>
      <c r="F32" s="36" t="s">
        <v>39</v>
      </c>
      <c r="G32" s="31"/>
      <c r="H32" s="31"/>
      <c r="I32" s="36" t="s">
        <v>38</v>
      </c>
      <c r="J32" s="36" t="s">
        <v>40</v>
      </c>
      <c r="K32" s="31"/>
      <c r="L32" s="10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="2" customFormat="1" ht="14.4" customHeight="1">
      <c r="A33" s="31"/>
      <c r="B33" s="32"/>
      <c r="C33" s="31"/>
      <c r="D33" s="114" t="s">
        <v>41</v>
      </c>
      <c r="E33" s="28" t="s">
        <v>42</v>
      </c>
      <c r="F33" s="115">
        <f>ROUND((SUM(BE84:BE120)),  2)</f>
        <v>125000</v>
      </c>
      <c r="G33" s="31"/>
      <c r="H33" s="31"/>
      <c r="I33" s="116">
        <v>0.20999999999999999</v>
      </c>
      <c r="J33" s="115">
        <f>ROUND(((SUM(BE84:BE120))*I33),  2)</f>
        <v>26250</v>
      </c>
      <c r="K33" s="31"/>
      <c r="L33" s="109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="2" customFormat="1" ht="14.4" customHeight="1">
      <c r="A34" s="31"/>
      <c r="B34" s="32"/>
      <c r="C34" s="31"/>
      <c r="D34" s="31"/>
      <c r="E34" s="28" t="s">
        <v>43</v>
      </c>
      <c r="F34" s="115">
        <f>ROUND((SUM(BF84:BF120)),  2)</f>
        <v>0</v>
      </c>
      <c r="G34" s="31"/>
      <c r="H34" s="31"/>
      <c r="I34" s="116">
        <v>0.14999999999999999</v>
      </c>
      <c r="J34" s="115">
        <f>ROUND(((SUM(BF84:BF120))*I34),  2)</f>
        <v>0</v>
      </c>
      <c r="K34" s="31"/>
      <c r="L34" s="10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hidden="1" s="2" customFormat="1" ht="14.4" customHeight="1">
      <c r="A35" s="31"/>
      <c r="B35" s="32"/>
      <c r="C35" s="31"/>
      <c r="D35" s="31"/>
      <c r="E35" s="28" t="s">
        <v>44</v>
      </c>
      <c r="F35" s="115">
        <f>ROUND((SUM(BG84:BG120)),  2)</f>
        <v>0</v>
      </c>
      <c r="G35" s="31"/>
      <c r="H35" s="31"/>
      <c r="I35" s="116">
        <v>0.20999999999999999</v>
      </c>
      <c r="J35" s="115">
        <f>0</f>
        <v>0</v>
      </c>
      <c r="K35" s="31"/>
      <c r="L35" s="10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hidden="1" s="2" customFormat="1" ht="14.4" customHeight="1">
      <c r="A36" s="31"/>
      <c r="B36" s="32"/>
      <c r="C36" s="31"/>
      <c r="D36" s="31"/>
      <c r="E36" s="28" t="s">
        <v>45</v>
      </c>
      <c r="F36" s="115">
        <f>ROUND((SUM(BH84:BH120)),  2)</f>
        <v>0</v>
      </c>
      <c r="G36" s="31"/>
      <c r="H36" s="31"/>
      <c r="I36" s="116">
        <v>0.14999999999999999</v>
      </c>
      <c r="J36" s="115">
        <f>0</f>
        <v>0</v>
      </c>
      <c r="K36" s="31"/>
      <c r="L36" s="10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hidden="1" s="2" customFormat="1" ht="14.4" customHeight="1">
      <c r="A37" s="31"/>
      <c r="B37" s="32"/>
      <c r="C37" s="31"/>
      <c r="D37" s="31"/>
      <c r="E37" s="28" t="s">
        <v>46</v>
      </c>
      <c r="F37" s="115">
        <f>ROUND((SUM(BI84:BI120)),  2)</f>
        <v>0</v>
      </c>
      <c r="G37" s="31"/>
      <c r="H37" s="31"/>
      <c r="I37" s="116">
        <v>0</v>
      </c>
      <c r="J37" s="115">
        <f>0</f>
        <v>0</v>
      </c>
      <c r="K37" s="31"/>
      <c r="L37" s="10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="2" customFormat="1" ht="6.96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10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="2" customFormat="1" ht="25.44" customHeight="1">
      <c r="A39" s="31"/>
      <c r="B39" s="32"/>
      <c r="C39" s="117"/>
      <c r="D39" s="118" t="s">
        <v>47</v>
      </c>
      <c r="E39" s="68"/>
      <c r="F39" s="68"/>
      <c r="G39" s="119" t="s">
        <v>48</v>
      </c>
      <c r="H39" s="120" t="s">
        <v>49</v>
      </c>
      <c r="I39" s="68"/>
      <c r="J39" s="121">
        <f>SUM(J30:J37)</f>
        <v>151250</v>
      </c>
      <c r="K39" s="122"/>
      <c r="L39" s="109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="2" customFormat="1" ht="14.4" customHeight="1">
      <c r="A40" s="3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109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="2" customFormat="1" ht="6.96" customHeight="1">
      <c r="A44" s="31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09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="2" customFormat="1" ht="24.96" customHeight="1">
      <c r="A45" s="31"/>
      <c r="B45" s="32"/>
      <c r="C45" s="22" t="s">
        <v>94</v>
      </c>
      <c r="D45" s="31"/>
      <c r="E45" s="31"/>
      <c r="F45" s="31"/>
      <c r="G45" s="31"/>
      <c r="H45" s="31"/>
      <c r="I45" s="31"/>
      <c r="J45" s="31"/>
      <c r="K45" s="31"/>
      <c r="L45" s="10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="2" customFormat="1" ht="6.96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109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="2" customFormat="1" ht="12" customHeight="1">
      <c r="A47" s="31"/>
      <c r="B47" s="32"/>
      <c r="C47" s="28" t="s">
        <v>15</v>
      </c>
      <c r="D47" s="31"/>
      <c r="E47" s="31"/>
      <c r="F47" s="31"/>
      <c r="G47" s="31"/>
      <c r="H47" s="31"/>
      <c r="I47" s="31"/>
      <c r="J47" s="31"/>
      <c r="K47" s="31"/>
      <c r="L47" s="10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="2" customFormat="1" ht="16.5" customHeight="1">
      <c r="A48" s="31"/>
      <c r="B48" s="32"/>
      <c r="C48" s="31"/>
      <c r="D48" s="31"/>
      <c r="E48" s="108" t="str">
        <f>E7</f>
        <v>Oprava chodníku ul. Tyršova</v>
      </c>
      <c r="F48" s="28"/>
      <c r="G48" s="28"/>
      <c r="H48" s="28"/>
      <c r="I48" s="31"/>
      <c r="J48" s="31"/>
      <c r="K48" s="31"/>
      <c r="L48" s="109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="2" customFormat="1" ht="12" customHeight="1">
      <c r="A49" s="31"/>
      <c r="B49" s="32"/>
      <c r="C49" s="28" t="s">
        <v>92</v>
      </c>
      <c r="D49" s="31"/>
      <c r="E49" s="31"/>
      <c r="F49" s="31"/>
      <c r="G49" s="31"/>
      <c r="H49" s="31"/>
      <c r="I49" s="31"/>
      <c r="J49" s="31"/>
      <c r="K49" s="31"/>
      <c r="L49" s="109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="2" customFormat="1" ht="16.5" customHeight="1">
      <c r="A50" s="31"/>
      <c r="B50" s="32"/>
      <c r="C50" s="31"/>
      <c r="D50" s="31"/>
      <c r="E50" s="54" t="str">
        <f>E9</f>
        <v>04 - VRN</v>
      </c>
      <c r="F50" s="31"/>
      <c r="G50" s="31"/>
      <c r="H50" s="31"/>
      <c r="I50" s="31"/>
      <c r="J50" s="31"/>
      <c r="K50" s="31"/>
      <c r="L50" s="10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="2" customFormat="1" ht="6.96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109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="2" customFormat="1" ht="12" customHeight="1">
      <c r="A52" s="31"/>
      <c r="B52" s="32"/>
      <c r="C52" s="28" t="s">
        <v>19</v>
      </c>
      <c r="D52" s="31"/>
      <c r="E52" s="31"/>
      <c r="F52" s="25" t="str">
        <f>F12</f>
        <v>Český Brod</v>
      </c>
      <c r="G52" s="31"/>
      <c r="H52" s="31"/>
      <c r="I52" s="28" t="s">
        <v>21</v>
      </c>
      <c r="J52" s="56" t="str">
        <f>IF(J12="","",J12)</f>
        <v>20. 7. 2021</v>
      </c>
      <c r="K52" s="31"/>
      <c r="L52" s="10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="2" customFormat="1" ht="6.96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10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="2" customFormat="1" ht="15.15" customHeight="1">
      <c r="A54" s="31"/>
      <c r="B54" s="32"/>
      <c r="C54" s="28" t="s">
        <v>23</v>
      </c>
      <c r="D54" s="31"/>
      <c r="E54" s="31"/>
      <c r="F54" s="25" t="str">
        <f>E15</f>
        <v>Město Český Brod</v>
      </c>
      <c r="G54" s="31"/>
      <c r="H54" s="31"/>
      <c r="I54" s="28" t="s">
        <v>30</v>
      </c>
      <c r="J54" s="29" t="str">
        <f>E21</f>
        <v>Ing. Jiří Sobol</v>
      </c>
      <c r="K54" s="31"/>
      <c r="L54" s="10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="2" customFormat="1" ht="15.15" customHeight="1">
      <c r="A55" s="31"/>
      <c r="B55" s="32"/>
      <c r="C55" s="28" t="s">
        <v>28</v>
      </c>
      <c r="D55" s="31"/>
      <c r="E55" s="31"/>
      <c r="F55" s="25" t="str">
        <f>IF(E18="","",E18)</f>
        <v xml:space="preserve"> </v>
      </c>
      <c r="G55" s="31"/>
      <c r="H55" s="31"/>
      <c r="I55" s="28" t="s">
        <v>34</v>
      </c>
      <c r="J55" s="29" t="str">
        <f>E24</f>
        <v xml:space="preserve"> </v>
      </c>
      <c r="K55" s="31"/>
      <c r="L55" s="109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="2" customFormat="1" ht="10.32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109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="2" customFormat="1" ht="29.28" customHeight="1">
      <c r="A57" s="31"/>
      <c r="B57" s="32"/>
      <c r="C57" s="123" t="s">
        <v>95</v>
      </c>
      <c r="D57" s="117"/>
      <c r="E57" s="117"/>
      <c r="F57" s="117"/>
      <c r="G57" s="117"/>
      <c r="H57" s="117"/>
      <c r="I57" s="117"/>
      <c r="J57" s="124" t="s">
        <v>96</v>
      </c>
      <c r="K57" s="117"/>
      <c r="L57" s="109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="2" customFormat="1" ht="10.32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109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="2" customFormat="1" ht="22.8" customHeight="1">
      <c r="A59" s="31"/>
      <c r="B59" s="32"/>
      <c r="C59" s="125" t="s">
        <v>69</v>
      </c>
      <c r="D59" s="31"/>
      <c r="E59" s="31"/>
      <c r="F59" s="31"/>
      <c r="G59" s="31"/>
      <c r="H59" s="31"/>
      <c r="I59" s="31"/>
      <c r="J59" s="82">
        <f>J84</f>
        <v>125000</v>
      </c>
      <c r="K59" s="31"/>
      <c r="L59" s="109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8" t="s">
        <v>97</v>
      </c>
    </row>
    <row r="60" s="9" customFormat="1" ht="24.96" customHeight="1">
      <c r="A60" s="9"/>
      <c r="B60" s="126"/>
      <c r="C60" s="9"/>
      <c r="D60" s="127" t="s">
        <v>437</v>
      </c>
      <c r="E60" s="128"/>
      <c r="F60" s="128"/>
      <c r="G60" s="128"/>
      <c r="H60" s="128"/>
      <c r="I60" s="128"/>
      <c r="J60" s="129">
        <f>J85</f>
        <v>125000</v>
      </c>
      <c r="K60" s="9"/>
      <c r="L60" s="12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30"/>
      <c r="C61" s="10"/>
      <c r="D61" s="131" t="s">
        <v>438</v>
      </c>
      <c r="E61" s="132"/>
      <c r="F61" s="132"/>
      <c r="G61" s="132"/>
      <c r="H61" s="132"/>
      <c r="I61" s="132"/>
      <c r="J61" s="133">
        <f>J86</f>
        <v>45000</v>
      </c>
      <c r="K61" s="10"/>
      <c r="L61" s="13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30"/>
      <c r="C62" s="10"/>
      <c r="D62" s="131" t="s">
        <v>439</v>
      </c>
      <c r="E62" s="132"/>
      <c r="F62" s="132"/>
      <c r="G62" s="132"/>
      <c r="H62" s="132"/>
      <c r="I62" s="132"/>
      <c r="J62" s="133">
        <f>J105</f>
        <v>30000</v>
      </c>
      <c r="K62" s="10"/>
      <c r="L62" s="13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30"/>
      <c r="C63" s="10"/>
      <c r="D63" s="131" t="s">
        <v>440</v>
      </c>
      <c r="E63" s="132"/>
      <c r="F63" s="132"/>
      <c r="G63" s="132"/>
      <c r="H63" s="132"/>
      <c r="I63" s="132"/>
      <c r="J63" s="133">
        <f>J112</f>
        <v>30000</v>
      </c>
      <c r="K63" s="10"/>
      <c r="L63" s="13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30"/>
      <c r="C64" s="10"/>
      <c r="D64" s="131" t="s">
        <v>441</v>
      </c>
      <c r="E64" s="132"/>
      <c r="F64" s="132"/>
      <c r="G64" s="132"/>
      <c r="H64" s="132"/>
      <c r="I64" s="132"/>
      <c r="J64" s="133">
        <f>J116</f>
        <v>20000</v>
      </c>
      <c r="K64" s="10"/>
      <c r="L64" s="13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109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="2" customFormat="1" ht="6.96" customHeight="1">
      <c r="A66" s="31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9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70" s="2" customFormat="1" ht="6.96" customHeight="1">
      <c r="A70" s="31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9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="2" customFormat="1" ht="24.96" customHeight="1">
      <c r="A71" s="31"/>
      <c r="B71" s="32"/>
      <c r="C71" s="22" t="s">
        <v>106</v>
      </c>
      <c r="D71" s="31"/>
      <c r="E71" s="31"/>
      <c r="F71" s="31"/>
      <c r="G71" s="31"/>
      <c r="H71" s="31"/>
      <c r="I71" s="31"/>
      <c r="J71" s="31"/>
      <c r="K71" s="31"/>
      <c r="L71" s="109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="2" customFormat="1" ht="6.96" customHeight="1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109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="2" customFormat="1" ht="12" customHeight="1">
      <c r="A73" s="31"/>
      <c r="B73" s="32"/>
      <c r="C73" s="28" t="s">
        <v>15</v>
      </c>
      <c r="D73" s="31"/>
      <c r="E73" s="31"/>
      <c r="F73" s="31"/>
      <c r="G73" s="31"/>
      <c r="H73" s="31"/>
      <c r="I73" s="31"/>
      <c r="J73" s="31"/>
      <c r="K73" s="31"/>
      <c r="L73" s="10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="2" customFormat="1" ht="16.5" customHeight="1">
      <c r="A74" s="31"/>
      <c r="B74" s="32"/>
      <c r="C74" s="31"/>
      <c r="D74" s="31"/>
      <c r="E74" s="108" t="str">
        <f>E7</f>
        <v>Oprava chodníku ul. Tyršova</v>
      </c>
      <c r="F74" s="28"/>
      <c r="G74" s="28"/>
      <c r="H74" s="28"/>
      <c r="I74" s="31"/>
      <c r="J74" s="31"/>
      <c r="K74" s="31"/>
      <c r="L74" s="109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="2" customFormat="1" ht="12" customHeight="1">
      <c r="A75" s="31"/>
      <c r="B75" s="32"/>
      <c r="C75" s="28" t="s">
        <v>92</v>
      </c>
      <c r="D75" s="31"/>
      <c r="E75" s="31"/>
      <c r="F75" s="31"/>
      <c r="G75" s="31"/>
      <c r="H75" s="31"/>
      <c r="I75" s="31"/>
      <c r="J75" s="31"/>
      <c r="K75" s="31"/>
      <c r="L75" s="109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="2" customFormat="1" ht="16.5" customHeight="1">
      <c r="A76" s="31"/>
      <c r="B76" s="32"/>
      <c r="C76" s="31"/>
      <c r="D76" s="31"/>
      <c r="E76" s="54" t="str">
        <f>E9</f>
        <v>04 - VRN</v>
      </c>
      <c r="F76" s="31"/>
      <c r="G76" s="31"/>
      <c r="H76" s="31"/>
      <c r="I76" s="31"/>
      <c r="J76" s="31"/>
      <c r="K76" s="31"/>
      <c r="L76" s="10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="2" customFormat="1" ht="6.96" customHeight="1">
      <c r="A77" s="31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10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="2" customFormat="1" ht="12" customHeight="1">
      <c r="A78" s="31"/>
      <c r="B78" s="32"/>
      <c r="C78" s="28" t="s">
        <v>19</v>
      </c>
      <c r="D78" s="31"/>
      <c r="E78" s="31"/>
      <c r="F78" s="25" t="str">
        <f>F12</f>
        <v>Český Brod</v>
      </c>
      <c r="G78" s="31"/>
      <c r="H78" s="31"/>
      <c r="I78" s="28" t="s">
        <v>21</v>
      </c>
      <c r="J78" s="56" t="str">
        <f>IF(J12="","",J12)</f>
        <v>20. 7. 2021</v>
      </c>
      <c r="K78" s="31"/>
      <c r="L78" s="10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="2" customFormat="1" ht="6.96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10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="2" customFormat="1" ht="15.15" customHeight="1">
      <c r="A80" s="31"/>
      <c r="B80" s="32"/>
      <c r="C80" s="28" t="s">
        <v>23</v>
      </c>
      <c r="D80" s="31"/>
      <c r="E80" s="31"/>
      <c r="F80" s="25" t="str">
        <f>E15</f>
        <v>Město Český Brod</v>
      </c>
      <c r="G80" s="31"/>
      <c r="H80" s="31"/>
      <c r="I80" s="28" t="s">
        <v>30</v>
      </c>
      <c r="J80" s="29" t="str">
        <f>E21</f>
        <v>Ing. Jiří Sobol</v>
      </c>
      <c r="K80" s="31"/>
      <c r="L80" s="109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="2" customFormat="1" ht="15.15" customHeight="1">
      <c r="A81" s="31"/>
      <c r="B81" s="32"/>
      <c r="C81" s="28" t="s">
        <v>28</v>
      </c>
      <c r="D81" s="31"/>
      <c r="E81" s="31"/>
      <c r="F81" s="25" t="str">
        <f>IF(E18="","",E18)</f>
        <v xml:space="preserve"> </v>
      </c>
      <c r="G81" s="31"/>
      <c r="H81" s="31"/>
      <c r="I81" s="28" t="s">
        <v>34</v>
      </c>
      <c r="J81" s="29" t="str">
        <f>E24</f>
        <v xml:space="preserve"> </v>
      </c>
      <c r="K81" s="31"/>
      <c r="L81" s="109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="2" customFormat="1" ht="10.32" customHeight="1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109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="11" customFormat="1" ht="29.28" customHeight="1">
      <c r="A83" s="134"/>
      <c r="B83" s="135"/>
      <c r="C83" s="136" t="s">
        <v>107</v>
      </c>
      <c r="D83" s="137" t="s">
        <v>56</v>
      </c>
      <c r="E83" s="137" t="s">
        <v>52</v>
      </c>
      <c r="F83" s="137" t="s">
        <v>53</v>
      </c>
      <c r="G83" s="137" t="s">
        <v>108</v>
      </c>
      <c r="H83" s="137" t="s">
        <v>109</v>
      </c>
      <c r="I83" s="137" t="s">
        <v>110</v>
      </c>
      <c r="J83" s="137" t="s">
        <v>96</v>
      </c>
      <c r="K83" s="138" t="s">
        <v>111</v>
      </c>
      <c r="L83" s="139"/>
      <c r="M83" s="72" t="s">
        <v>3</v>
      </c>
      <c r="N83" s="73" t="s">
        <v>41</v>
      </c>
      <c r="O83" s="73" t="s">
        <v>112</v>
      </c>
      <c r="P83" s="73" t="s">
        <v>113</v>
      </c>
      <c r="Q83" s="73" t="s">
        <v>114</v>
      </c>
      <c r="R83" s="73" t="s">
        <v>115</v>
      </c>
      <c r="S83" s="73" t="s">
        <v>116</v>
      </c>
      <c r="T83" s="74" t="s">
        <v>117</v>
      </c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</row>
    <row r="84" s="2" customFormat="1" ht="22.8" customHeight="1">
      <c r="A84" s="31"/>
      <c r="B84" s="32"/>
      <c r="C84" s="79" t="s">
        <v>118</v>
      </c>
      <c r="D84" s="31"/>
      <c r="E84" s="31"/>
      <c r="F84" s="31"/>
      <c r="G84" s="31"/>
      <c r="H84" s="31"/>
      <c r="I84" s="31"/>
      <c r="J84" s="140">
        <f>BK84</f>
        <v>125000</v>
      </c>
      <c r="K84" s="31"/>
      <c r="L84" s="32"/>
      <c r="M84" s="75"/>
      <c r="N84" s="60"/>
      <c r="O84" s="76"/>
      <c r="P84" s="141">
        <f>P85</f>
        <v>3.6299999999999999</v>
      </c>
      <c r="Q84" s="76"/>
      <c r="R84" s="141">
        <f>R85</f>
        <v>0.0693</v>
      </c>
      <c r="S84" s="76"/>
      <c r="T84" s="142">
        <f>T85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T84" s="18" t="s">
        <v>70</v>
      </c>
      <c r="AU84" s="18" t="s">
        <v>97</v>
      </c>
      <c r="BK84" s="143">
        <f>BK85</f>
        <v>125000</v>
      </c>
    </row>
    <row r="85" s="12" customFormat="1" ht="25.92" customHeight="1">
      <c r="A85" s="12"/>
      <c r="B85" s="144"/>
      <c r="C85" s="12"/>
      <c r="D85" s="145" t="s">
        <v>70</v>
      </c>
      <c r="E85" s="146" t="s">
        <v>86</v>
      </c>
      <c r="F85" s="146" t="s">
        <v>442</v>
      </c>
      <c r="G85" s="12"/>
      <c r="H85" s="12"/>
      <c r="I85" s="12"/>
      <c r="J85" s="147">
        <f>BK85</f>
        <v>125000</v>
      </c>
      <c r="K85" s="12"/>
      <c r="L85" s="144"/>
      <c r="M85" s="148"/>
      <c r="N85" s="149"/>
      <c r="O85" s="149"/>
      <c r="P85" s="150">
        <f>P86+P105+P112+P116</f>
        <v>3.6299999999999999</v>
      </c>
      <c r="Q85" s="149"/>
      <c r="R85" s="150">
        <f>R86+R105+R112+R116</f>
        <v>0.0693</v>
      </c>
      <c r="S85" s="149"/>
      <c r="T85" s="151">
        <f>T86+T105+T112+T116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45" t="s">
        <v>159</v>
      </c>
      <c r="AT85" s="152" t="s">
        <v>70</v>
      </c>
      <c r="AU85" s="152" t="s">
        <v>71</v>
      </c>
      <c r="AY85" s="145" t="s">
        <v>121</v>
      </c>
      <c r="BK85" s="153">
        <f>BK86+BK105+BK112+BK116</f>
        <v>125000</v>
      </c>
    </row>
    <row r="86" s="12" customFormat="1" ht="22.8" customHeight="1">
      <c r="A86" s="12"/>
      <c r="B86" s="144"/>
      <c r="C86" s="12"/>
      <c r="D86" s="145" t="s">
        <v>70</v>
      </c>
      <c r="E86" s="154" t="s">
        <v>443</v>
      </c>
      <c r="F86" s="154" t="s">
        <v>444</v>
      </c>
      <c r="G86" s="12"/>
      <c r="H86" s="12"/>
      <c r="I86" s="12"/>
      <c r="J86" s="155">
        <f>BK86</f>
        <v>45000</v>
      </c>
      <c r="K86" s="12"/>
      <c r="L86" s="144"/>
      <c r="M86" s="148"/>
      <c r="N86" s="149"/>
      <c r="O86" s="149"/>
      <c r="P86" s="150">
        <f>SUM(P87:P104)</f>
        <v>0</v>
      </c>
      <c r="Q86" s="149"/>
      <c r="R86" s="150">
        <f>SUM(R87:R104)</f>
        <v>0</v>
      </c>
      <c r="S86" s="149"/>
      <c r="T86" s="151">
        <f>SUM(T87:T104)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45" t="s">
        <v>159</v>
      </c>
      <c r="AT86" s="152" t="s">
        <v>70</v>
      </c>
      <c r="AU86" s="152" t="s">
        <v>79</v>
      </c>
      <c r="AY86" s="145" t="s">
        <v>121</v>
      </c>
      <c r="BK86" s="153">
        <f>SUM(BK87:BK104)</f>
        <v>45000</v>
      </c>
    </row>
    <row r="87" s="2" customFormat="1" ht="16.5" customHeight="1">
      <c r="A87" s="31"/>
      <c r="B87" s="156"/>
      <c r="C87" s="157" t="s">
        <v>79</v>
      </c>
      <c r="D87" s="157" t="s">
        <v>123</v>
      </c>
      <c r="E87" s="158" t="s">
        <v>445</v>
      </c>
      <c r="F87" s="159" t="s">
        <v>446</v>
      </c>
      <c r="G87" s="160" t="s">
        <v>447</v>
      </c>
      <c r="H87" s="161">
        <v>1</v>
      </c>
      <c r="I87" s="162">
        <v>10000</v>
      </c>
      <c r="J87" s="162">
        <f>ROUND(I87*H87,2)</f>
        <v>10000</v>
      </c>
      <c r="K87" s="159" t="s">
        <v>127</v>
      </c>
      <c r="L87" s="32"/>
      <c r="M87" s="163" t="s">
        <v>3</v>
      </c>
      <c r="N87" s="164" t="s">
        <v>42</v>
      </c>
      <c r="O87" s="165">
        <v>0</v>
      </c>
      <c r="P87" s="165">
        <f>O87*H87</f>
        <v>0</v>
      </c>
      <c r="Q87" s="165">
        <v>0</v>
      </c>
      <c r="R87" s="165">
        <f>Q87*H87</f>
        <v>0</v>
      </c>
      <c r="S87" s="165">
        <v>0</v>
      </c>
      <c r="T87" s="166">
        <f>S87*H87</f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67" t="s">
        <v>448</v>
      </c>
      <c r="AT87" s="167" t="s">
        <v>123</v>
      </c>
      <c r="AU87" s="167" t="s">
        <v>81</v>
      </c>
      <c r="AY87" s="18" t="s">
        <v>121</v>
      </c>
      <c r="BE87" s="168">
        <f>IF(N87="základní",J87,0)</f>
        <v>10000</v>
      </c>
      <c r="BF87" s="168">
        <f>IF(N87="snížená",J87,0)</f>
        <v>0</v>
      </c>
      <c r="BG87" s="168">
        <f>IF(N87="zákl. přenesená",J87,0)</f>
        <v>0</v>
      </c>
      <c r="BH87" s="168">
        <f>IF(N87="sníž. přenesená",J87,0)</f>
        <v>0</v>
      </c>
      <c r="BI87" s="168">
        <f>IF(N87="nulová",J87,0)</f>
        <v>0</v>
      </c>
      <c r="BJ87" s="18" t="s">
        <v>79</v>
      </c>
      <c r="BK87" s="168">
        <f>ROUND(I87*H87,2)</f>
        <v>10000</v>
      </c>
      <c r="BL87" s="18" t="s">
        <v>448</v>
      </c>
      <c r="BM87" s="167" t="s">
        <v>449</v>
      </c>
    </row>
    <row r="88" s="2" customFormat="1">
      <c r="A88" s="31"/>
      <c r="B88" s="32"/>
      <c r="C88" s="31"/>
      <c r="D88" s="169" t="s">
        <v>130</v>
      </c>
      <c r="E88" s="31"/>
      <c r="F88" s="170" t="s">
        <v>446</v>
      </c>
      <c r="G88" s="31"/>
      <c r="H88" s="31"/>
      <c r="I88" s="31"/>
      <c r="J88" s="31"/>
      <c r="K88" s="31"/>
      <c r="L88" s="32"/>
      <c r="M88" s="171"/>
      <c r="N88" s="172"/>
      <c r="O88" s="64"/>
      <c r="P88" s="64"/>
      <c r="Q88" s="64"/>
      <c r="R88" s="64"/>
      <c r="S88" s="64"/>
      <c r="T88" s="65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T88" s="18" t="s">
        <v>130</v>
      </c>
      <c r="AU88" s="18" t="s">
        <v>81</v>
      </c>
    </row>
    <row r="89" s="2" customFormat="1">
      <c r="A89" s="31"/>
      <c r="B89" s="32"/>
      <c r="C89" s="31"/>
      <c r="D89" s="173" t="s">
        <v>132</v>
      </c>
      <c r="E89" s="31"/>
      <c r="F89" s="174" t="s">
        <v>450</v>
      </c>
      <c r="G89" s="31"/>
      <c r="H89" s="31"/>
      <c r="I89" s="31"/>
      <c r="J89" s="31"/>
      <c r="K89" s="31"/>
      <c r="L89" s="32"/>
      <c r="M89" s="171"/>
      <c r="N89" s="172"/>
      <c r="O89" s="64"/>
      <c r="P89" s="64"/>
      <c r="Q89" s="64"/>
      <c r="R89" s="64"/>
      <c r="S89" s="64"/>
      <c r="T89" s="65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8" t="s">
        <v>132</v>
      </c>
      <c r="AU89" s="18" t="s">
        <v>81</v>
      </c>
    </row>
    <row r="90" s="2" customFormat="1" ht="16.5" customHeight="1">
      <c r="A90" s="31"/>
      <c r="B90" s="156"/>
      <c r="C90" s="157" t="s">
        <v>81</v>
      </c>
      <c r="D90" s="157" t="s">
        <v>123</v>
      </c>
      <c r="E90" s="158" t="s">
        <v>451</v>
      </c>
      <c r="F90" s="159" t="s">
        <v>452</v>
      </c>
      <c r="G90" s="160" t="s">
        <v>447</v>
      </c>
      <c r="H90" s="161">
        <v>1</v>
      </c>
      <c r="I90" s="162">
        <v>5000</v>
      </c>
      <c r="J90" s="162">
        <f>ROUND(I90*H90,2)</f>
        <v>5000</v>
      </c>
      <c r="K90" s="159" t="s">
        <v>127</v>
      </c>
      <c r="L90" s="32"/>
      <c r="M90" s="163" t="s">
        <v>3</v>
      </c>
      <c r="N90" s="164" t="s">
        <v>42</v>
      </c>
      <c r="O90" s="165">
        <v>0</v>
      </c>
      <c r="P90" s="165">
        <f>O90*H90</f>
        <v>0</v>
      </c>
      <c r="Q90" s="165">
        <v>0</v>
      </c>
      <c r="R90" s="165">
        <f>Q90*H90</f>
        <v>0</v>
      </c>
      <c r="S90" s="165">
        <v>0</v>
      </c>
      <c r="T90" s="166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67" t="s">
        <v>448</v>
      </c>
      <c r="AT90" s="167" t="s">
        <v>123</v>
      </c>
      <c r="AU90" s="167" t="s">
        <v>81</v>
      </c>
      <c r="AY90" s="18" t="s">
        <v>121</v>
      </c>
      <c r="BE90" s="168">
        <f>IF(N90="základní",J90,0)</f>
        <v>5000</v>
      </c>
      <c r="BF90" s="168">
        <f>IF(N90="snížená",J90,0)</f>
        <v>0</v>
      </c>
      <c r="BG90" s="168">
        <f>IF(N90="zákl. přenesená",J90,0)</f>
        <v>0</v>
      </c>
      <c r="BH90" s="168">
        <f>IF(N90="sníž. přenesená",J90,0)</f>
        <v>0</v>
      </c>
      <c r="BI90" s="168">
        <f>IF(N90="nulová",J90,0)</f>
        <v>0</v>
      </c>
      <c r="BJ90" s="18" t="s">
        <v>79</v>
      </c>
      <c r="BK90" s="168">
        <f>ROUND(I90*H90,2)</f>
        <v>5000</v>
      </c>
      <c r="BL90" s="18" t="s">
        <v>448</v>
      </c>
      <c r="BM90" s="167" t="s">
        <v>453</v>
      </c>
    </row>
    <row r="91" s="2" customFormat="1">
      <c r="A91" s="31"/>
      <c r="B91" s="32"/>
      <c r="C91" s="31"/>
      <c r="D91" s="169" t="s">
        <v>130</v>
      </c>
      <c r="E91" s="31"/>
      <c r="F91" s="170" t="s">
        <v>452</v>
      </c>
      <c r="G91" s="31"/>
      <c r="H91" s="31"/>
      <c r="I91" s="31"/>
      <c r="J91" s="31"/>
      <c r="K91" s="31"/>
      <c r="L91" s="32"/>
      <c r="M91" s="171"/>
      <c r="N91" s="172"/>
      <c r="O91" s="64"/>
      <c r="P91" s="64"/>
      <c r="Q91" s="64"/>
      <c r="R91" s="64"/>
      <c r="S91" s="64"/>
      <c r="T91" s="65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8" t="s">
        <v>130</v>
      </c>
      <c r="AU91" s="18" t="s">
        <v>81</v>
      </c>
    </row>
    <row r="92" s="2" customFormat="1">
      <c r="A92" s="31"/>
      <c r="B92" s="32"/>
      <c r="C92" s="31"/>
      <c r="D92" s="173" t="s">
        <v>132</v>
      </c>
      <c r="E92" s="31"/>
      <c r="F92" s="174" t="s">
        <v>454</v>
      </c>
      <c r="G92" s="31"/>
      <c r="H92" s="31"/>
      <c r="I92" s="31"/>
      <c r="J92" s="31"/>
      <c r="K92" s="31"/>
      <c r="L92" s="32"/>
      <c r="M92" s="171"/>
      <c r="N92" s="172"/>
      <c r="O92" s="64"/>
      <c r="P92" s="64"/>
      <c r="Q92" s="64"/>
      <c r="R92" s="64"/>
      <c r="S92" s="64"/>
      <c r="T92" s="65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8" t="s">
        <v>132</v>
      </c>
      <c r="AU92" s="18" t="s">
        <v>81</v>
      </c>
    </row>
    <row r="93" s="2" customFormat="1" ht="16.5" customHeight="1">
      <c r="A93" s="31"/>
      <c r="B93" s="156"/>
      <c r="C93" s="157" t="s">
        <v>144</v>
      </c>
      <c r="D93" s="157" t="s">
        <v>123</v>
      </c>
      <c r="E93" s="158" t="s">
        <v>455</v>
      </c>
      <c r="F93" s="159" t="s">
        <v>456</v>
      </c>
      <c r="G93" s="160" t="s">
        <v>447</v>
      </c>
      <c r="H93" s="161">
        <v>1</v>
      </c>
      <c r="I93" s="162">
        <v>5000</v>
      </c>
      <c r="J93" s="162">
        <f>ROUND(I93*H93,2)</f>
        <v>5000</v>
      </c>
      <c r="K93" s="159" t="s">
        <v>127</v>
      </c>
      <c r="L93" s="32"/>
      <c r="M93" s="163" t="s">
        <v>3</v>
      </c>
      <c r="N93" s="164" t="s">
        <v>42</v>
      </c>
      <c r="O93" s="165">
        <v>0</v>
      </c>
      <c r="P93" s="165">
        <f>O93*H93</f>
        <v>0</v>
      </c>
      <c r="Q93" s="165">
        <v>0</v>
      </c>
      <c r="R93" s="165">
        <f>Q93*H93</f>
        <v>0</v>
      </c>
      <c r="S93" s="165">
        <v>0</v>
      </c>
      <c r="T93" s="166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67" t="s">
        <v>448</v>
      </c>
      <c r="AT93" s="167" t="s">
        <v>123</v>
      </c>
      <c r="AU93" s="167" t="s">
        <v>81</v>
      </c>
      <c r="AY93" s="18" t="s">
        <v>121</v>
      </c>
      <c r="BE93" s="168">
        <f>IF(N93="základní",J93,0)</f>
        <v>5000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18" t="s">
        <v>79</v>
      </c>
      <c r="BK93" s="168">
        <f>ROUND(I93*H93,2)</f>
        <v>5000</v>
      </c>
      <c r="BL93" s="18" t="s">
        <v>448</v>
      </c>
      <c r="BM93" s="167" t="s">
        <v>457</v>
      </c>
    </row>
    <row r="94" s="2" customFormat="1">
      <c r="A94" s="31"/>
      <c r="B94" s="32"/>
      <c r="C94" s="31"/>
      <c r="D94" s="169" t="s">
        <v>130</v>
      </c>
      <c r="E94" s="31"/>
      <c r="F94" s="170" t="s">
        <v>456</v>
      </c>
      <c r="G94" s="31"/>
      <c r="H94" s="31"/>
      <c r="I94" s="31"/>
      <c r="J94" s="31"/>
      <c r="K94" s="31"/>
      <c r="L94" s="32"/>
      <c r="M94" s="171"/>
      <c r="N94" s="172"/>
      <c r="O94" s="64"/>
      <c r="P94" s="64"/>
      <c r="Q94" s="64"/>
      <c r="R94" s="64"/>
      <c r="S94" s="64"/>
      <c r="T94" s="65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8" t="s">
        <v>130</v>
      </c>
      <c r="AU94" s="18" t="s">
        <v>81</v>
      </c>
    </row>
    <row r="95" s="2" customFormat="1">
      <c r="A95" s="31"/>
      <c r="B95" s="32"/>
      <c r="C95" s="31"/>
      <c r="D95" s="173" t="s">
        <v>132</v>
      </c>
      <c r="E95" s="31"/>
      <c r="F95" s="174" t="s">
        <v>458</v>
      </c>
      <c r="G95" s="31"/>
      <c r="H95" s="31"/>
      <c r="I95" s="31"/>
      <c r="J95" s="31"/>
      <c r="K95" s="31"/>
      <c r="L95" s="32"/>
      <c r="M95" s="171"/>
      <c r="N95" s="172"/>
      <c r="O95" s="64"/>
      <c r="P95" s="64"/>
      <c r="Q95" s="64"/>
      <c r="R95" s="64"/>
      <c r="S95" s="64"/>
      <c r="T95" s="65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8" t="s">
        <v>132</v>
      </c>
      <c r="AU95" s="18" t="s">
        <v>81</v>
      </c>
    </row>
    <row r="96" s="2" customFormat="1" ht="16.5" customHeight="1">
      <c r="A96" s="31"/>
      <c r="B96" s="156"/>
      <c r="C96" s="157" t="s">
        <v>128</v>
      </c>
      <c r="D96" s="157" t="s">
        <v>123</v>
      </c>
      <c r="E96" s="158" t="s">
        <v>459</v>
      </c>
      <c r="F96" s="159" t="s">
        <v>460</v>
      </c>
      <c r="G96" s="160" t="s">
        <v>447</v>
      </c>
      <c r="H96" s="161">
        <v>1</v>
      </c>
      <c r="I96" s="162">
        <v>5000</v>
      </c>
      <c r="J96" s="162">
        <f>ROUND(I96*H96,2)</f>
        <v>5000</v>
      </c>
      <c r="K96" s="159" t="s">
        <v>127</v>
      </c>
      <c r="L96" s="32"/>
      <c r="M96" s="163" t="s">
        <v>3</v>
      </c>
      <c r="N96" s="164" t="s">
        <v>42</v>
      </c>
      <c r="O96" s="165">
        <v>0</v>
      </c>
      <c r="P96" s="165">
        <f>O96*H96</f>
        <v>0</v>
      </c>
      <c r="Q96" s="165">
        <v>0</v>
      </c>
      <c r="R96" s="165">
        <f>Q96*H96</f>
        <v>0</v>
      </c>
      <c r="S96" s="165">
        <v>0</v>
      </c>
      <c r="T96" s="166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67" t="s">
        <v>448</v>
      </c>
      <c r="AT96" s="167" t="s">
        <v>123</v>
      </c>
      <c r="AU96" s="167" t="s">
        <v>81</v>
      </c>
      <c r="AY96" s="18" t="s">
        <v>121</v>
      </c>
      <c r="BE96" s="168">
        <f>IF(N96="základní",J96,0)</f>
        <v>5000</v>
      </c>
      <c r="BF96" s="168">
        <f>IF(N96="snížená",J96,0)</f>
        <v>0</v>
      </c>
      <c r="BG96" s="168">
        <f>IF(N96="zákl. přenesená",J96,0)</f>
        <v>0</v>
      </c>
      <c r="BH96" s="168">
        <f>IF(N96="sníž. přenesená",J96,0)</f>
        <v>0</v>
      </c>
      <c r="BI96" s="168">
        <f>IF(N96="nulová",J96,0)</f>
        <v>0</v>
      </c>
      <c r="BJ96" s="18" t="s">
        <v>79</v>
      </c>
      <c r="BK96" s="168">
        <f>ROUND(I96*H96,2)</f>
        <v>5000</v>
      </c>
      <c r="BL96" s="18" t="s">
        <v>448</v>
      </c>
      <c r="BM96" s="167" t="s">
        <v>461</v>
      </c>
    </row>
    <row r="97" s="2" customFormat="1">
      <c r="A97" s="31"/>
      <c r="B97" s="32"/>
      <c r="C97" s="31"/>
      <c r="D97" s="169" t="s">
        <v>130</v>
      </c>
      <c r="E97" s="31"/>
      <c r="F97" s="170" t="s">
        <v>460</v>
      </c>
      <c r="G97" s="31"/>
      <c r="H97" s="31"/>
      <c r="I97" s="31"/>
      <c r="J97" s="31"/>
      <c r="K97" s="31"/>
      <c r="L97" s="32"/>
      <c r="M97" s="171"/>
      <c r="N97" s="172"/>
      <c r="O97" s="64"/>
      <c r="P97" s="64"/>
      <c r="Q97" s="64"/>
      <c r="R97" s="64"/>
      <c r="S97" s="64"/>
      <c r="T97" s="65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8" t="s">
        <v>130</v>
      </c>
      <c r="AU97" s="18" t="s">
        <v>81</v>
      </c>
    </row>
    <row r="98" s="2" customFormat="1">
      <c r="A98" s="31"/>
      <c r="B98" s="32"/>
      <c r="C98" s="31"/>
      <c r="D98" s="173" t="s">
        <v>132</v>
      </c>
      <c r="E98" s="31"/>
      <c r="F98" s="174" t="s">
        <v>462</v>
      </c>
      <c r="G98" s="31"/>
      <c r="H98" s="31"/>
      <c r="I98" s="31"/>
      <c r="J98" s="31"/>
      <c r="K98" s="31"/>
      <c r="L98" s="32"/>
      <c r="M98" s="171"/>
      <c r="N98" s="172"/>
      <c r="O98" s="64"/>
      <c r="P98" s="64"/>
      <c r="Q98" s="64"/>
      <c r="R98" s="64"/>
      <c r="S98" s="64"/>
      <c r="T98" s="65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T98" s="18" t="s">
        <v>132</v>
      </c>
      <c r="AU98" s="18" t="s">
        <v>81</v>
      </c>
    </row>
    <row r="99" s="2" customFormat="1" ht="16.5" customHeight="1">
      <c r="A99" s="31"/>
      <c r="B99" s="156"/>
      <c r="C99" s="157" t="s">
        <v>159</v>
      </c>
      <c r="D99" s="157" t="s">
        <v>123</v>
      </c>
      <c r="E99" s="158" t="s">
        <v>463</v>
      </c>
      <c r="F99" s="159" t="s">
        <v>464</v>
      </c>
      <c r="G99" s="160" t="s">
        <v>447</v>
      </c>
      <c r="H99" s="161">
        <v>1</v>
      </c>
      <c r="I99" s="162">
        <v>10000</v>
      </c>
      <c r="J99" s="162">
        <f>ROUND(I99*H99,2)</f>
        <v>10000</v>
      </c>
      <c r="K99" s="159" t="s">
        <v>127</v>
      </c>
      <c r="L99" s="32"/>
      <c r="M99" s="163" t="s">
        <v>3</v>
      </c>
      <c r="N99" s="164" t="s">
        <v>42</v>
      </c>
      <c r="O99" s="165">
        <v>0</v>
      </c>
      <c r="P99" s="165">
        <f>O99*H99</f>
        <v>0</v>
      </c>
      <c r="Q99" s="165">
        <v>0</v>
      </c>
      <c r="R99" s="165">
        <f>Q99*H99</f>
        <v>0</v>
      </c>
      <c r="S99" s="165">
        <v>0</v>
      </c>
      <c r="T99" s="166">
        <f>S99*H99</f>
        <v>0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R99" s="167" t="s">
        <v>448</v>
      </c>
      <c r="AT99" s="167" t="s">
        <v>123</v>
      </c>
      <c r="AU99" s="167" t="s">
        <v>81</v>
      </c>
      <c r="AY99" s="18" t="s">
        <v>121</v>
      </c>
      <c r="BE99" s="168">
        <f>IF(N99="základní",J99,0)</f>
        <v>10000</v>
      </c>
      <c r="BF99" s="168">
        <f>IF(N99="snížená",J99,0)</f>
        <v>0</v>
      </c>
      <c r="BG99" s="168">
        <f>IF(N99="zákl. přenesená",J99,0)</f>
        <v>0</v>
      </c>
      <c r="BH99" s="168">
        <f>IF(N99="sníž. přenesená",J99,0)</f>
        <v>0</v>
      </c>
      <c r="BI99" s="168">
        <f>IF(N99="nulová",J99,0)</f>
        <v>0</v>
      </c>
      <c r="BJ99" s="18" t="s">
        <v>79</v>
      </c>
      <c r="BK99" s="168">
        <f>ROUND(I99*H99,2)</f>
        <v>10000</v>
      </c>
      <c r="BL99" s="18" t="s">
        <v>448</v>
      </c>
      <c r="BM99" s="167" t="s">
        <v>465</v>
      </c>
    </row>
    <row r="100" s="2" customFormat="1">
      <c r="A100" s="31"/>
      <c r="B100" s="32"/>
      <c r="C100" s="31"/>
      <c r="D100" s="169" t="s">
        <v>130</v>
      </c>
      <c r="E100" s="31"/>
      <c r="F100" s="170" t="s">
        <v>464</v>
      </c>
      <c r="G100" s="31"/>
      <c r="H100" s="31"/>
      <c r="I100" s="31"/>
      <c r="J100" s="31"/>
      <c r="K100" s="31"/>
      <c r="L100" s="32"/>
      <c r="M100" s="171"/>
      <c r="N100" s="172"/>
      <c r="O100" s="64"/>
      <c r="P100" s="64"/>
      <c r="Q100" s="64"/>
      <c r="R100" s="64"/>
      <c r="S100" s="64"/>
      <c r="T100" s="65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T100" s="18" t="s">
        <v>130</v>
      </c>
      <c r="AU100" s="18" t="s">
        <v>81</v>
      </c>
    </row>
    <row r="101" s="2" customFormat="1">
      <c r="A101" s="31"/>
      <c r="B101" s="32"/>
      <c r="C101" s="31"/>
      <c r="D101" s="173" t="s">
        <v>132</v>
      </c>
      <c r="E101" s="31"/>
      <c r="F101" s="174" t="s">
        <v>466</v>
      </c>
      <c r="G101" s="31"/>
      <c r="H101" s="31"/>
      <c r="I101" s="31"/>
      <c r="J101" s="31"/>
      <c r="K101" s="31"/>
      <c r="L101" s="32"/>
      <c r="M101" s="171"/>
      <c r="N101" s="172"/>
      <c r="O101" s="64"/>
      <c r="P101" s="64"/>
      <c r="Q101" s="64"/>
      <c r="R101" s="64"/>
      <c r="S101" s="64"/>
      <c r="T101" s="65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8" t="s">
        <v>132</v>
      </c>
      <c r="AU101" s="18" t="s">
        <v>81</v>
      </c>
    </row>
    <row r="102" s="2" customFormat="1" ht="16.5" customHeight="1">
      <c r="A102" s="31"/>
      <c r="B102" s="156"/>
      <c r="C102" s="157" t="s">
        <v>166</v>
      </c>
      <c r="D102" s="157" t="s">
        <v>123</v>
      </c>
      <c r="E102" s="158" t="s">
        <v>467</v>
      </c>
      <c r="F102" s="159" t="s">
        <v>468</v>
      </c>
      <c r="G102" s="160" t="s">
        <v>447</v>
      </c>
      <c r="H102" s="161">
        <v>1</v>
      </c>
      <c r="I102" s="162">
        <v>10000</v>
      </c>
      <c r="J102" s="162">
        <f>ROUND(I102*H102,2)</f>
        <v>10000</v>
      </c>
      <c r="K102" s="159" t="s">
        <v>127</v>
      </c>
      <c r="L102" s="32"/>
      <c r="M102" s="163" t="s">
        <v>3</v>
      </c>
      <c r="N102" s="164" t="s">
        <v>42</v>
      </c>
      <c r="O102" s="165">
        <v>0</v>
      </c>
      <c r="P102" s="165">
        <f>O102*H102</f>
        <v>0</v>
      </c>
      <c r="Q102" s="165">
        <v>0</v>
      </c>
      <c r="R102" s="165">
        <f>Q102*H102</f>
        <v>0</v>
      </c>
      <c r="S102" s="165">
        <v>0</v>
      </c>
      <c r="T102" s="166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67" t="s">
        <v>448</v>
      </c>
      <c r="AT102" s="167" t="s">
        <v>123</v>
      </c>
      <c r="AU102" s="167" t="s">
        <v>81</v>
      </c>
      <c r="AY102" s="18" t="s">
        <v>121</v>
      </c>
      <c r="BE102" s="168">
        <f>IF(N102="základní",J102,0)</f>
        <v>10000</v>
      </c>
      <c r="BF102" s="168">
        <f>IF(N102="snížená",J102,0)</f>
        <v>0</v>
      </c>
      <c r="BG102" s="168">
        <f>IF(N102="zákl. přenesená",J102,0)</f>
        <v>0</v>
      </c>
      <c r="BH102" s="168">
        <f>IF(N102="sníž. přenesená",J102,0)</f>
        <v>0</v>
      </c>
      <c r="BI102" s="168">
        <f>IF(N102="nulová",J102,0)</f>
        <v>0</v>
      </c>
      <c r="BJ102" s="18" t="s">
        <v>79</v>
      </c>
      <c r="BK102" s="168">
        <f>ROUND(I102*H102,2)</f>
        <v>10000</v>
      </c>
      <c r="BL102" s="18" t="s">
        <v>448</v>
      </c>
      <c r="BM102" s="167" t="s">
        <v>469</v>
      </c>
    </row>
    <row r="103" s="2" customFormat="1">
      <c r="A103" s="31"/>
      <c r="B103" s="32"/>
      <c r="C103" s="31"/>
      <c r="D103" s="169" t="s">
        <v>130</v>
      </c>
      <c r="E103" s="31"/>
      <c r="F103" s="170" t="s">
        <v>468</v>
      </c>
      <c r="G103" s="31"/>
      <c r="H103" s="31"/>
      <c r="I103" s="31"/>
      <c r="J103" s="31"/>
      <c r="K103" s="31"/>
      <c r="L103" s="32"/>
      <c r="M103" s="171"/>
      <c r="N103" s="172"/>
      <c r="O103" s="64"/>
      <c r="P103" s="64"/>
      <c r="Q103" s="64"/>
      <c r="R103" s="64"/>
      <c r="S103" s="64"/>
      <c r="T103" s="65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8" t="s">
        <v>130</v>
      </c>
      <c r="AU103" s="18" t="s">
        <v>81</v>
      </c>
    </row>
    <row r="104" s="2" customFormat="1">
      <c r="A104" s="31"/>
      <c r="B104" s="32"/>
      <c r="C104" s="31"/>
      <c r="D104" s="173" t="s">
        <v>132</v>
      </c>
      <c r="E104" s="31"/>
      <c r="F104" s="174" t="s">
        <v>470</v>
      </c>
      <c r="G104" s="31"/>
      <c r="H104" s="31"/>
      <c r="I104" s="31"/>
      <c r="J104" s="31"/>
      <c r="K104" s="31"/>
      <c r="L104" s="32"/>
      <c r="M104" s="171"/>
      <c r="N104" s="172"/>
      <c r="O104" s="64"/>
      <c r="P104" s="64"/>
      <c r="Q104" s="64"/>
      <c r="R104" s="64"/>
      <c r="S104" s="64"/>
      <c r="T104" s="65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T104" s="18" t="s">
        <v>132</v>
      </c>
      <c r="AU104" s="18" t="s">
        <v>81</v>
      </c>
    </row>
    <row r="105" s="12" customFormat="1" ht="22.8" customHeight="1">
      <c r="A105" s="12"/>
      <c r="B105" s="144"/>
      <c r="C105" s="12"/>
      <c r="D105" s="145" t="s">
        <v>70</v>
      </c>
      <c r="E105" s="154" t="s">
        <v>471</v>
      </c>
      <c r="F105" s="154" t="s">
        <v>472</v>
      </c>
      <c r="G105" s="12"/>
      <c r="H105" s="12"/>
      <c r="I105" s="12"/>
      <c r="J105" s="155">
        <f>BK105</f>
        <v>30000</v>
      </c>
      <c r="K105" s="12"/>
      <c r="L105" s="144"/>
      <c r="M105" s="148"/>
      <c r="N105" s="149"/>
      <c r="O105" s="149"/>
      <c r="P105" s="150">
        <f>SUM(P106:P111)</f>
        <v>0</v>
      </c>
      <c r="Q105" s="149"/>
      <c r="R105" s="150">
        <f>SUM(R106:R111)</f>
        <v>0</v>
      </c>
      <c r="S105" s="149"/>
      <c r="T105" s="151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45" t="s">
        <v>159</v>
      </c>
      <c r="AT105" s="152" t="s">
        <v>70</v>
      </c>
      <c r="AU105" s="152" t="s">
        <v>79</v>
      </c>
      <c r="AY105" s="145" t="s">
        <v>121</v>
      </c>
      <c r="BK105" s="153">
        <f>SUM(BK106:BK111)</f>
        <v>30000</v>
      </c>
    </row>
    <row r="106" s="2" customFormat="1" ht="16.5" customHeight="1">
      <c r="A106" s="31"/>
      <c r="B106" s="156"/>
      <c r="C106" s="157" t="s">
        <v>173</v>
      </c>
      <c r="D106" s="157" t="s">
        <v>123</v>
      </c>
      <c r="E106" s="158" t="s">
        <v>473</v>
      </c>
      <c r="F106" s="159" t="s">
        <v>472</v>
      </c>
      <c r="G106" s="160" t="s">
        <v>447</v>
      </c>
      <c r="H106" s="161">
        <v>1</v>
      </c>
      <c r="I106" s="162">
        <v>20000</v>
      </c>
      <c r="J106" s="162">
        <f>ROUND(I106*H106,2)</f>
        <v>20000</v>
      </c>
      <c r="K106" s="159" t="s">
        <v>127</v>
      </c>
      <c r="L106" s="32"/>
      <c r="M106" s="163" t="s">
        <v>3</v>
      </c>
      <c r="N106" s="164" t="s">
        <v>42</v>
      </c>
      <c r="O106" s="165">
        <v>0</v>
      </c>
      <c r="P106" s="165">
        <f>O106*H106</f>
        <v>0</v>
      </c>
      <c r="Q106" s="165">
        <v>0</v>
      </c>
      <c r="R106" s="165">
        <f>Q106*H106</f>
        <v>0</v>
      </c>
      <c r="S106" s="165">
        <v>0</v>
      </c>
      <c r="T106" s="166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67" t="s">
        <v>448</v>
      </c>
      <c r="AT106" s="167" t="s">
        <v>123</v>
      </c>
      <c r="AU106" s="167" t="s">
        <v>81</v>
      </c>
      <c r="AY106" s="18" t="s">
        <v>121</v>
      </c>
      <c r="BE106" s="168">
        <f>IF(N106="základní",J106,0)</f>
        <v>20000</v>
      </c>
      <c r="BF106" s="168">
        <f>IF(N106="snížená",J106,0)</f>
        <v>0</v>
      </c>
      <c r="BG106" s="168">
        <f>IF(N106="zákl. přenesená",J106,0)</f>
        <v>0</v>
      </c>
      <c r="BH106" s="168">
        <f>IF(N106="sníž. přenesená",J106,0)</f>
        <v>0</v>
      </c>
      <c r="BI106" s="168">
        <f>IF(N106="nulová",J106,0)</f>
        <v>0</v>
      </c>
      <c r="BJ106" s="18" t="s">
        <v>79</v>
      </c>
      <c r="BK106" s="168">
        <f>ROUND(I106*H106,2)</f>
        <v>20000</v>
      </c>
      <c r="BL106" s="18" t="s">
        <v>448</v>
      </c>
      <c r="BM106" s="167" t="s">
        <v>474</v>
      </c>
    </row>
    <row r="107" s="2" customFormat="1">
      <c r="A107" s="31"/>
      <c r="B107" s="32"/>
      <c r="C107" s="31"/>
      <c r="D107" s="169" t="s">
        <v>130</v>
      </c>
      <c r="E107" s="31"/>
      <c r="F107" s="170" t="s">
        <v>472</v>
      </c>
      <c r="G107" s="31"/>
      <c r="H107" s="31"/>
      <c r="I107" s="31"/>
      <c r="J107" s="31"/>
      <c r="K107" s="31"/>
      <c r="L107" s="32"/>
      <c r="M107" s="171"/>
      <c r="N107" s="172"/>
      <c r="O107" s="64"/>
      <c r="P107" s="64"/>
      <c r="Q107" s="64"/>
      <c r="R107" s="64"/>
      <c r="S107" s="64"/>
      <c r="T107" s="65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8" t="s">
        <v>130</v>
      </c>
      <c r="AU107" s="18" t="s">
        <v>81</v>
      </c>
    </row>
    <row r="108" s="2" customFormat="1">
      <c r="A108" s="31"/>
      <c r="B108" s="32"/>
      <c r="C108" s="31"/>
      <c r="D108" s="173" t="s">
        <v>132</v>
      </c>
      <c r="E108" s="31"/>
      <c r="F108" s="174" t="s">
        <v>475</v>
      </c>
      <c r="G108" s="31"/>
      <c r="H108" s="31"/>
      <c r="I108" s="31"/>
      <c r="J108" s="31"/>
      <c r="K108" s="31"/>
      <c r="L108" s="32"/>
      <c r="M108" s="171"/>
      <c r="N108" s="172"/>
      <c r="O108" s="64"/>
      <c r="P108" s="64"/>
      <c r="Q108" s="64"/>
      <c r="R108" s="64"/>
      <c r="S108" s="64"/>
      <c r="T108" s="65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T108" s="18" t="s">
        <v>132</v>
      </c>
      <c r="AU108" s="18" t="s">
        <v>81</v>
      </c>
    </row>
    <row r="109" s="2" customFormat="1" ht="16.5" customHeight="1">
      <c r="A109" s="31"/>
      <c r="B109" s="156"/>
      <c r="C109" s="157" t="s">
        <v>181</v>
      </c>
      <c r="D109" s="157" t="s">
        <v>123</v>
      </c>
      <c r="E109" s="158" t="s">
        <v>476</v>
      </c>
      <c r="F109" s="159" t="s">
        <v>477</v>
      </c>
      <c r="G109" s="160" t="s">
        <v>447</v>
      </c>
      <c r="H109" s="161">
        <v>1</v>
      </c>
      <c r="I109" s="162">
        <v>10000</v>
      </c>
      <c r="J109" s="162">
        <f>ROUND(I109*H109,2)</f>
        <v>10000</v>
      </c>
      <c r="K109" s="159" t="s">
        <v>127</v>
      </c>
      <c r="L109" s="32"/>
      <c r="M109" s="163" t="s">
        <v>3</v>
      </c>
      <c r="N109" s="164" t="s">
        <v>42</v>
      </c>
      <c r="O109" s="165">
        <v>0</v>
      </c>
      <c r="P109" s="165">
        <f>O109*H109</f>
        <v>0</v>
      </c>
      <c r="Q109" s="165">
        <v>0</v>
      </c>
      <c r="R109" s="165">
        <f>Q109*H109</f>
        <v>0</v>
      </c>
      <c r="S109" s="165">
        <v>0</v>
      </c>
      <c r="T109" s="166">
        <f>S109*H109</f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67" t="s">
        <v>448</v>
      </c>
      <c r="AT109" s="167" t="s">
        <v>123</v>
      </c>
      <c r="AU109" s="167" t="s">
        <v>81</v>
      </c>
      <c r="AY109" s="18" t="s">
        <v>121</v>
      </c>
      <c r="BE109" s="168">
        <f>IF(N109="základní",J109,0)</f>
        <v>10000</v>
      </c>
      <c r="BF109" s="168">
        <f>IF(N109="snížená",J109,0)</f>
        <v>0</v>
      </c>
      <c r="BG109" s="168">
        <f>IF(N109="zákl. přenesená",J109,0)</f>
        <v>0</v>
      </c>
      <c r="BH109" s="168">
        <f>IF(N109="sníž. přenesená",J109,0)</f>
        <v>0</v>
      </c>
      <c r="BI109" s="168">
        <f>IF(N109="nulová",J109,0)</f>
        <v>0</v>
      </c>
      <c r="BJ109" s="18" t="s">
        <v>79</v>
      </c>
      <c r="BK109" s="168">
        <f>ROUND(I109*H109,2)</f>
        <v>10000</v>
      </c>
      <c r="BL109" s="18" t="s">
        <v>448</v>
      </c>
      <c r="BM109" s="167" t="s">
        <v>478</v>
      </c>
    </row>
    <row r="110" s="2" customFormat="1">
      <c r="A110" s="31"/>
      <c r="B110" s="32"/>
      <c r="C110" s="31"/>
      <c r="D110" s="169" t="s">
        <v>130</v>
      </c>
      <c r="E110" s="31"/>
      <c r="F110" s="170" t="s">
        <v>477</v>
      </c>
      <c r="G110" s="31"/>
      <c r="H110" s="31"/>
      <c r="I110" s="31"/>
      <c r="J110" s="31"/>
      <c r="K110" s="31"/>
      <c r="L110" s="32"/>
      <c r="M110" s="171"/>
      <c r="N110" s="172"/>
      <c r="O110" s="64"/>
      <c r="P110" s="64"/>
      <c r="Q110" s="64"/>
      <c r="R110" s="64"/>
      <c r="S110" s="64"/>
      <c r="T110" s="65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T110" s="18" t="s">
        <v>130</v>
      </c>
      <c r="AU110" s="18" t="s">
        <v>81</v>
      </c>
    </row>
    <row r="111" s="2" customFormat="1">
      <c r="A111" s="31"/>
      <c r="B111" s="32"/>
      <c r="C111" s="31"/>
      <c r="D111" s="173" t="s">
        <v>132</v>
      </c>
      <c r="E111" s="31"/>
      <c r="F111" s="174" t="s">
        <v>479</v>
      </c>
      <c r="G111" s="31"/>
      <c r="H111" s="31"/>
      <c r="I111" s="31"/>
      <c r="J111" s="31"/>
      <c r="K111" s="31"/>
      <c r="L111" s="32"/>
      <c r="M111" s="171"/>
      <c r="N111" s="172"/>
      <c r="O111" s="64"/>
      <c r="P111" s="64"/>
      <c r="Q111" s="64"/>
      <c r="R111" s="64"/>
      <c r="S111" s="64"/>
      <c r="T111" s="65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8" t="s">
        <v>132</v>
      </c>
      <c r="AU111" s="18" t="s">
        <v>81</v>
      </c>
    </row>
    <row r="112" s="12" customFormat="1" ht="22.8" customHeight="1">
      <c r="A112" s="12"/>
      <c r="B112" s="144"/>
      <c r="C112" s="12"/>
      <c r="D112" s="145" t="s">
        <v>70</v>
      </c>
      <c r="E112" s="154" t="s">
        <v>480</v>
      </c>
      <c r="F112" s="154" t="s">
        <v>481</v>
      </c>
      <c r="G112" s="12"/>
      <c r="H112" s="12"/>
      <c r="I112" s="12"/>
      <c r="J112" s="155">
        <f>BK112</f>
        <v>30000</v>
      </c>
      <c r="K112" s="12"/>
      <c r="L112" s="144"/>
      <c r="M112" s="148"/>
      <c r="N112" s="149"/>
      <c r="O112" s="149"/>
      <c r="P112" s="150">
        <f>SUM(P113:P115)</f>
        <v>0</v>
      </c>
      <c r="Q112" s="149"/>
      <c r="R112" s="150">
        <f>SUM(R113:R115)</f>
        <v>0</v>
      </c>
      <c r="S112" s="149"/>
      <c r="T112" s="151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45" t="s">
        <v>159</v>
      </c>
      <c r="AT112" s="152" t="s">
        <v>70</v>
      </c>
      <c r="AU112" s="152" t="s">
        <v>79</v>
      </c>
      <c r="AY112" s="145" t="s">
        <v>121</v>
      </c>
      <c r="BK112" s="153">
        <f>SUM(BK113:BK115)</f>
        <v>30000</v>
      </c>
    </row>
    <row r="113" s="2" customFormat="1" ht="16.5" customHeight="1">
      <c r="A113" s="31"/>
      <c r="B113" s="156"/>
      <c r="C113" s="157" t="s">
        <v>187</v>
      </c>
      <c r="D113" s="157" t="s">
        <v>123</v>
      </c>
      <c r="E113" s="158" t="s">
        <v>482</v>
      </c>
      <c r="F113" s="159" t="s">
        <v>483</v>
      </c>
      <c r="G113" s="160" t="s">
        <v>447</v>
      </c>
      <c r="H113" s="161">
        <v>6</v>
      </c>
      <c r="I113" s="162">
        <v>5000</v>
      </c>
      <c r="J113" s="162">
        <f>ROUND(I113*H113,2)</f>
        <v>30000</v>
      </c>
      <c r="K113" s="159" t="s">
        <v>127</v>
      </c>
      <c r="L113" s="32"/>
      <c r="M113" s="163" t="s">
        <v>3</v>
      </c>
      <c r="N113" s="164" t="s">
        <v>42</v>
      </c>
      <c r="O113" s="165">
        <v>0</v>
      </c>
      <c r="P113" s="165">
        <f>O113*H113</f>
        <v>0</v>
      </c>
      <c r="Q113" s="165">
        <v>0</v>
      </c>
      <c r="R113" s="165">
        <f>Q113*H113</f>
        <v>0</v>
      </c>
      <c r="S113" s="165">
        <v>0</v>
      </c>
      <c r="T113" s="166">
        <f>S113*H113</f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67" t="s">
        <v>448</v>
      </c>
      <c r="AT113" s="167" t="s">
        <v>123</v>
      </c>
      <c r="AU113" s="167" t="s">
        <v>81</v>
      </c>
      <c r="AY113" s="18" t="s">
        <v>121</v>
      </c>
      <c r="BE113" s="168">
        <f>IF(N113="základní",J113,0)</f>
        <v>30000</v>
      </c>
      <c r="BF113" s="168">
        <f>IF(N113="snížená",J113,0)</f>
        <v>0</v>
      </c>
      <c r="BG113" s="168">
        <f>IF(N113="zákl. přenesená",J113,0)</f>
        <v>0</v>
      </c>
      <c r="BH113" s="168">
        <f>IF(N113="sníž. přenesená",J113,0)</f>
        <v>0</v>
      </c>
      <c r="BI113" s="168">
        <f>IF(N113="nulová",J113,0)</f>
        <v>0</v>
      </c>
      <c r="BJ113" s="18" t="s">
        <v>79</v>
      </c>
      <c r="BK113" s="168">
        <f>ROUND(I113*H113,2)</f>
        <v>30000</v>
      </c>
      <c r="BL113" s="18" t="s">
        <v>448</v>
      </c>
      <c r="BM113" s="167" t="s">
        <v>484</v>
      </c>
    </row>
    <row r="114" s="2" customFormat="1">
      <c r="A114" s="31"/>
      <c r="B114" s="32"/>
      <c r="C114" s="31"/>
      <c r="D114" s="169" t="s">
        <v>130</v>
      </c>
      <c r="E114" s="31"/>
      <c r="F114" s="170" t="s">
        <v>483</v>
      </c>
      <c r="G114" s="31"/>
      <c r="H114" s="31"/>
      <c r="I114" s="31"/>
      <c r="J114" s="31"/>
      <c r="K114" s="31"/>
      <c r="L114" s="32"/>
      <c r="M114" s="171"/>
      <c r="N114" s="172"/>
      <c r="O114" s="64"/>
      <c r="P114" s="64"/>
      <c r="Q114" s="64"/>
      <c r="R114" s="64"/>
      <c r="S114" s="64"/>
      <c r="T114" s="65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8" t="s">
        <v>130</v>
      </c>
      <c r="AU114" s="18" t="s">
        <v>81</v>
      </c>
    </row>
    <row r="115" s="2" customFormat="1">
      <c r="A115" s="31"/>
      <c r="B115" s="32"/>
      <c r="C115" s="31"/>
      <c r="D115" s="173" t="s">
        <v>132</v>
      </c>
      <c r="E115" s="31"/>
      <c r="F115" s="174" t="s">
        <v>485</v>
      </c>
      <c r="G115" s="31"/>
      <c r="H115" s="31"/>
      <c r="I115" s="31"/>
      <c r="J115" s="31"/>
      <c r="K115" s="31"/>
      <c r="L115" s="32"/>
      <c r="M115" s="171"/>
      <c r="N115" s="172"/>
      <c r="O115" s="64"/>
      <c r="P115" s="64"/>
      <c r="Q115" s="64"/>
      <c r="R115" s="64"/>
      <c r="S115" s="64"/>
      <c r="T115" s="65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T115" s="18" t="s">
        <v>132</v>
      </c>
      <c r="AU115" s="18" t="s">
        <v>81</v>
      </c>
    </row>
    <row r="116" s="12" customFormat="1" ht="22.8" customHeight="1">
      <c r="A116" s="12"/>
      <c r="B116" s="144"/>
      <c r="C116" s="12"/>
      <c r="D116" s="145" t="s">
        <v>70</v>
      </c>
      <c r="E116" s="154" t="s">
        <v>486</v>
      </c>
      <c r="F116" s="154" t="s">
        <v>487</v>
      </c>
      <c r="G116" s="12"/>
      <c r="H116" s="12"/>
      <c r="I116" s="12"/>
      <c r="J116" s="155">
        <f>BK116</f>
        <v>20000</v>
      </c>
      <c r="K116" s="12"/>
      <c r="L116" s="144"/>
      <c r="M116" s="148"/>
      <c r="N116" s="149"/>
      <c r="O116" s="149"/>
      <c r="P116" s="150">
        <f>SUM(P117:P120)</f>
        <v>3.6299999999999999</v>
      </c>
      <c r="Q116" s="149"/>
      <c r="R116" s="150">
        <f>SUM(R117:R120)</f>
        <v>0.0693</v>
      </c>
      <c r="S116" s="149"/>
      <c r="T116" s="151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45" t="s">
        <v>159</v>
      </c>
      <c r="AT116" s="152" t="s">
        <v>70</v>
      </c>
      <c r="AU116" s="152" t="s">
        <v>79</v>
      </c>
      <c r="AY116" s="145" t="s">
        <v>121</v>
      </c>
      <c r="BK116" s="153">
        <f>SUM(BK117:BK120)</f>
        <v>20000</v>
      </c>
    </row>
    <row r="117" s="2" customFormat="1" ht="16.5" customHeight="1">
      <c r="A117" s="31"/>
      <c r="B117" s="156"/>
      <c r="C117" s="157" t="s">
        <v>193</v>
      </c>
      <c r="D117" s="157" t="s">
        <v>123</v>
      </c>
      <c r="E117" s="158" t="s">
        <v>488</v>
      </c>
      <c r="F117" s="159" t="s">
        <v>489</v>
      </c>
      <c r="G117" s="160" t="s">
        <v>126</v>
      </c>
      <c r="H117" s="161">
        <v>5</v>
      </c>
      <c r="I117" s="162">
        <v>1000</v>
      </c>
      <c r="J117" s="162">
        <f>ROUND(I117*H117,2)</f>
        <v>5000</v>
      </c>
      <c r="K117" s="159" t="s">
        <v>3</v>
      </c>
      <c r="L117" s="32"/>
      <c r="M117" s="163" t="s">
        <v>3</v>
      </c>
      <c r="N117" s="164" t="s">
        <v>42</v>
      </c>
      <c r="O117" s="165">
        <v>0.72599999999999998</v>
      </c>
      <c r="P117" s="165">
        <f>O117*H117</f>
        <v>3.6299999999999999</v>
      </c>
      <c r="Q117" s="165">
        <v>0.013860000000000001</v>
      </c>
      <c r="R117" s="165">
        <f>Q117*H117</f>
        <v>0.0693</v>
      </c>
      <c r="S117" s="165">
        <v>0</v>
      </c>
      <c r="T117" s="166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67" t="s">
        <v>128</v>
      </c>
      <c r="AT117" s="167" t="s">
        <v>123</v>
      </c>
      <c r="AU117" s="167" t="s">
        <v>81</v>
      </c>
      <c r="AY117" s="18" t="s">
        <v>121</v>
      </c>
      <c r="BE117" s="168">
        <f>IF(N117="základní",J117,0)</f>
        <v>5000</v>
      </c>
      <c r="BF117" s="168">
        <f>IF(N117="snížená",J117,0)</f>
        <v>0</v>
      </c>
      <c r="BG117" s="168">
        <f>IF(N117="zákl. přenesená",J117,0)</f>
        <v>0</v>
      </c>
      <c r="BH117" s="168">
        <f>IF(N117="sníž. přenesená",J117,0)</f>
        <v>0</v>
      </c>
      <c r="BI117" s="168">
        <f>IF(N117="nulová",J117,0)</f>
        <v>0</v>
      </c>
      <c r="BJ117" s="18" t="s">
        <v>79</v>
      </c>
      <c r="BK117" s="168">
        <f>ROUND(I117*H117,2)</f>
        <v>5000</v>
      </c>
      <c r="BL117" s="18" t="s">
        <v>128</v>
      </c>
      <c r="BM117" s="167" t="s">
        <v>490</v>
      </c>
    </row>
    <row r="118" s="2" customFormat="1">
      <c r="A118" s="31"/>
      <c r="B118" s="32"/>
      <c r="C118" s="31"/>
      <c r="D118" s="169" t="s">
        <v>130</v>
      </c>
      <c r="E118" s="31"/>
      <c r="F118" s="170" t="s">
        <v>489</v>
      </c>
      <c r="G118" s="31"/>
      <c r="H118" s="31"/>
      <c r="I118" s="31"/>
      <c r="J118" s="31"/>
      <c r="K118" s="31"/>
      <c r="L118" s="32"/>
      <c r="M118" s="171"/>
      <c r="N118" s="172"/>
      <c r="O118" s="64"/>
      <c r="P118" s="64"/>
      <c r="Q118" s="64"/>
      <c r="R118" s="64"/>
      <c r="S118" s="64"/>
      <c r="T118" s="65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8" t="s">
        <v>130</v>
      </c>
      <c r="AU118" s="18" t="s">
        <v>81</v>
      </c>
    </row>
    <row r="119" s="2" customFormat="1" ht="16.5" customHeight="1">
      <c r="A119" s="31"/>
      <c r="B119" s="156"/>
      <c r="C119" s="157" t="s">
        <v>201</v>
      </c>
      <c r="D119" s="157" t="s">
        <v>123</v>
      </c>
      <c r="E119" s="158" t="s">
        <v>491</v>
      </c>
      <c r="F119" s="159" t="s">
        <v>492</v>
      </c>
      <c r="G119" s="160" t="s">
        <v>493</v>
      </c>
      <c r="H119" s="161">
        <v>1</v>
      </c>
      <c r="I119" s="162">
        <v>15000</v>
      </c>
      <c r="J119" s="162">
        <f>ROUND(I119*H119,2)</f>
        <v>15000</v>
      </c>
      <c r="K119" s="159" t="s">
        <v>3</v>
      </c>
      <c r="L119" s="32"/>
      <c r="M119" s="163" t="s">
        <v>3</v>
      </c>
      <c r="N119" s="164" t="s">
        <v>42</v>
      </c>
      <c r="O119" s="165">
        <v>0</v>
      </c>
      <c r="P119" s="165">
        <f>O119*H119</f>
        <v>0</v>
      </c>
      <c r="Q119" s="165">
        <v>0</v>
      </c>
      <c r="R119" s="165">
        <f>Q119*H119</f>
        <v>0</v>
      </c>
      <c r="S119" s="165">
        <v>0</v>
      </c>
      <c r="T119" s="166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67" t="s">
        <v>128</v>
      </c>
      <c r="AT119" s="167" t="s">
        <v>123</v>
      </c>
      <c r="AU119" s="167" t="s">
        <v>81</v>
      </c>
      <c r="AY119" s="18" t="s">
        <v>121</v>
      </c>
      <c r="BE119" s="168">
        <f>IF(N119="základní",J119,0)</f>
        <v>15000</v>
      </c>
      <c r="BF119" s="168">
        <f>IF(N119="snížená",J119,0)</f>
        <v>0</v>
      </c>
      <c r="BG119" s="168">
        <f>IF(N119="zákl. přenesená",J119,0)</f>
        <v>0</v>
      </c>
      <c r="BH119" s="168">
        <f>IF(N119="sníž. přenesená",J119,0)</f>
        <v>0</v>
      </c>
      <c r="BI119" s="168">
        <f>IF(N119="nulová",J119,0)</f>
        <v>0</v>
      </c>
      <c r="BJ119" s="18" t="s">
        <v>79</v>
      </c>
      <c r="BK119" s="168">
        <f>ROUND(I119*H119,2)</f>
        <v>15000</v>
      </c>
      <c r="BL119" s="18" t="s">
        <v>128</v>
      </c>
      <c r="BM119" s="167" t="s">
        <v>494</v>
      </c>
    </row>
    <row r="120" s="2" customFormat="1">
      <c r="A120" s="31"/>
      <c r="B120" s="32"/>
      <c r="C120" s="31"/>
      <c r="D120" s="169" t="s">
        <v>130</v>
      </c>
      <c r="E120" s="31"/>
      <c r="F120" s="170" t="s">
        <v>492</v>
      </c>
      <c r="G120" s="31"/>
      <c r="H120" s="31"/>
      <c r="I120" s="31"/>
      <c r="J120" s="31"/>
      <c r="K120" s="31"/>
      <c r="L120" s="32"/>
      <c r="M120" s="198"/>
      <c r="N120" s="199"/>
      <c r="O120" s="200"/>
      <c r="P120" s="200"/>
      <c r="Q120" s="200"/>
      <c r="R120" s="200"/>
      <c r="S120" s="200"/>
      <c r="T120" s="20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8" t="s">
        <v>130</v>
      </c>
      <c r="AU120" s="18" t="s">
        <v>81</v>
      </c>
    </row>
    <row r="121" s="2" customFormat="1" ht="6.96" customHeight="1">
      <c r="A121" s="31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32"/>
      <c r="M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</sheetData>
  <autoFilter ref="C83:K12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1_02/011503000"/>
    <hyperlink ref="F92" r:id="rId2" display="https://podminky.urs.cz/item/CS_URS_2021_02/012103000"/>
    <hyperlink ref="F95" r:id="rId3" display="https://podminky.urs.cz/item/CS_URS_2021_02/012203000"/>
    <hyperlink ref="F98" r:id="rId4" display="https://podminky.urs.cz/item/CS_URS_2021_02/012303000"/>
    <hyperlink ref="F101" r:id="rId5" display="https://podminky.urs.cz/item/CS_URS_2021_02/013203000"/>
    <hyperlink ref="F104" r:id="rId6" display="https://podminky.urs.cz/item/CS_URS_2021_02/013254000"/>
    <hyperlink ref="F108" r:id="rId7" display="https://podminky.urs.cz/item/CS_URS_2021_02/030001000"/>
    <hyperlink ref="F111" r:id="rId8" display="https://podminky.urs.cz/item/CS_URS_2021_02/034303000"/>
    <hyperlink ref="F115" r:id="rId9" display="https://podminky.urs.cz/item/CS_URS_2021_02/043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0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06"/>
    </row>
    <row r="2" s="1" customFormat="1" ht="36.96" customHeight="1"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="1" customFormat="1" ht="24.96" customHeight="1">
      <c r="B4" s="21"/>
      <c r="D4" s="22" t="s">
        <v>91</v>
      </c>
      <c r="L4" s="21"/>
      <c r="M4" s="107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28" t="s">
        <v>15</v>
      </c>
      <c r="L6" s="21"/>
    </row>
    <row r="7" s="1" customFormat="1" ht="16.5" customHeight="1">
      <c r="B7" s="21"/>
      <c r="E7" s="108" t="str">
        <f>'Rekapitulace stavby'!K6</f>
        <v>Oprava chodníku ul. Tyršova</v>
      </c>
      <c r="F7" s="28"/>
      <c r="G7" s="28"/>
      <c r="H7" s="28"/>
      <c r="L7" s="21"/>
    </row>
    <row r="8" s="2" customFormat="1" ht="12" customHeight="1">
      <c r="A8" s="31"/>
      <c r="B8" s="32"/>
      <c r="C8" s="31"/>
      <c r="D8" s="28" t="s">
        <v>92</v>
      </c>
      <c r="E8" s="31"/>
      <c r="F8" s="31"/>
      <c r="G8" s="31"/>
      <c r="H8" s="31"/>
      <c r="I8" s="31"/>
      <c r="J8" s="31"/>
      <c r="K8" s="31"/>
      <c r="L8" s="10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="2" customFormat="1" ht="16.5" customHeight="1">
      <c r="A9" s="31"/>
      <c r="B9" s="32"/>
      <c r="C9" s="31"/>
      <c r="D9" s="31"/>
      <c r="E9" s="54" t="s">
        <v>495</v>
      </c>
      <c r="F9" s="31"/>
      <c r="G9" s="31"/>
      <c r="H9" s="31"/>
      <c r="I9" s="31"/>
      <c r="J9" s="31"/>
      <c r="K9" s="31"/>
      <c r="L9" s="10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10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="2" customFormat="1" ht="12" customHeight="1">
      <c r="A11" s="31"/>
      <c r="B11" s="32"/>
      <c r="C11" s="31"/>
      <c r="D11" s="28" t="s">
        <v>17</v>
      </c>
      <c r="E11" s="31"/>
      <c r="F11" s="25" t="s">
        <v>3</v>
      </c>
      <c r="G11" s="31"/>
      <c r="H11" s="31"/>
      <c r="I11" s="28" t="s">
        <v>18</v>
      </c>
      <c r="J11" s="25" t="s">
        <v>3</v>
      </c>
      <c r="K11" s="31"/>
      <c r="L11" s="10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="2" customFormat="1" ht="12" customHeight="1">
      <c r="A12" s="31"/>
      <c r="B12" s="32"/>
      <c r="C12" s="31"/>
      <c r="D12" s="28" t="s">
        <v>19</v>
      </c>
      <c r="E12" s="31"/>
      <c r="F12" s="25" t="s">
        <v>20</v>
      </c>
      <c r="G12" s="31"/>
      <c r="H12" s="31"/>
      <c r="I12" s="28" t="s">
        <v>21</v>
      </c>
      <c r="J12" s="56" t="str">
        <f>'Rekapitulace stavby'!AN8</f>
        <v>20. 7. 2021</v>
      </c>
      <c r="K12" s="31"/>
      <c r="L12" s="10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10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="2" customFormat="1" ht="12" customHeight="1">
      <c r="A14" s="31"/>
      <c r="B14" s="32"/>
      <c r="C14" s="31"/>
      <c r="D14" s="28" t="s">
        <v>23</v>
      </c>
      <c r="E14" s="31"/>
      <c r="F14" s="31"/>
      <c r="G14" s="31"/>
      <c r="H14" s="31"/>
      <c r="I14" s="28" t="s">
        <v>24</v>
      </c>
      <c r="J14" s="25" t="s">
        <v>25</v>
      </c>
      <c r="K14" s="31"/>
      <c r="L14" s="10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="2" customFormat="1" ht="18" customHeight="1">
      <c r="A15" s="31"/>
      <c r="B15" s="32"/>
      <c r="C15" s="31"/>
      <c r="D15" s="31"/>
      <c r="E15" s="25" t="s">
        <v>26</v>
      </c>
      <c r="F15" s="31"/>
      <c r="G15" s="31"/>
      <c r="H15" s="31"/>
      <c r="I15" s="28" t="s">
        <v>27</v>
      </c>
      <c r="J15" s="25" t="s">
        <v>3</v>
      </c>
      <c r="K15" s="31"/>
      <c r="L15" s="10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="2" customFormat="1" ht="6.96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10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="2" customFormat="1" ht="12" customHeight="1">
      <c r="A17" s="31"/>
      <c r="B17" s="32"/>
      <c r="C17" s="31"/>
      <c r="D17" s="28" t="s">
        <v>28</v>
      </c>
      <c r="E17" s="31"/>
      <c r="F17" s="31"/>
      <c r="G17" s="31"/>
      <c r="H17" s="31"/>
      <c r="I17" s="28" t="s">
        <v>24</v>
      </c>
      <c r="J17" s="25" t="str">
        <f>'Rekapitulace stavby'!AN13</f>
        <v/>
      </c>
      <c r="K17" s="31"/>
      <c r="L17" s="10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="2" customFormat="1" ht="18" customHeight="1">
      <c r="A18" s="31"/>
      <c r="B18" s="32"/>
      <c r="C18" s="31"/>
      <c r="D18" s="31"/>
      <c r="E18" s="25" t="str">
        <f>'Rekapitulace stavby'!E14</f>
        <v xml:space="preserve"> </v>
      </c>
      <c r="F18" s="25"/>
      <c r="G18" s="25"/>
      <c r="H18" s="25"/>
      <c r="I18" s="28" t="s">
        <v>27</v>
      </c>
      <c r="J18" s="25" t="str">
        <f>'Rekapitulace stavby'!AN14</f>
        <v/>
      </c>
      <c r="K18" s="31"/>
      <c r="L18" s="10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="2" customFormat="1" ht="6.96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10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="2" customFormat="1" ht="12" customHeight="1">
      <c r="A20" s="31"/>
      <c r="B20" s="32"/>
      <c r="C20" s="31"/>
      <c r="D20" s="28" t="s">
        <v>30</v>
      </c>
      <c r="E20" s="31"/>
      <c r="F20" s="31"/>
      <c r="G20" s="31"/>
      <c r="H20" s="31"/>
      <c r="I20" s="28" t="s">
        <v>24</v>
      </c>
      <c r="J20" s="25" t="s">
        <v>31</v>
      </c>
      <c r="K20" s="31"/>
      <c r="L20" s="10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="2" customFormat="1" ht="18" customHeight="1">
      <c r="A21" s="31"/>
      <c r="B21" s="32"/>
      <c r="C21" s="31"/>
      <c r="D21" s="31"/>
      <c r="E21" s="25" t="s">
        <v>32</v>
      </c>
      <c r="F21" s="31"/>
      <c r="G21" s="31"/>
      <c r="H21" s="31"/>
      <c r="I21" s="28" t="s">
        <v>27</v>
      </c>
      <c r="J21" s="25" t="s">
        <v>3</v>
      </c>
      <c r="K21" s="31"/>
      <c r="L21" s="10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="2" customFormat="1" ht="6.96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10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="2" customFormat="1" ht="12" customHeight="1">
      <c r="A23" s="31"/>
      <c r="B23" s="32"/>
      <c r="C23" s="31"/>
      <c r="D23" s="28" t="s">
        <v>34</v>
      </c>
      <c r="E23" s="31"/>
      <c r="F23" s="31"/>
      <c r="G23" s="31"/>
      <c r="H23" s="31"/>
      <c r="I23" s="28" t="s">
        <v>24</v>
      </c>
      <c r="J23" s="25" t="str">
        <f>IF('Rekapitulace stavby'!AN19="","",'Rekapitulace stavby'!AN19)</f>
        <v/>
      </c>
      <c r="K23" s="31"/>
      <c r="L23" s="10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="2" customFormat="1" ht="18" customHeight="1">
      <c r="A24" s="31"/>
      <c r="B24" s="32"/>
      <c r="C24" s="31"/>
      <c r="D24" s="31"/>
      <c r="E24" s="25" t="str">
        <f>IF('Rekapitulace stavby'!E20="","",'Rekapitulace stavby'!E20)</f>
        <v xml:space="preserve"> </v>
      </c>
      <c r="F24" s="31"/>
      <c r="G24" s="31"/>
      <c r="H24" s="31"/>
      <c r="I24" s="28" t="s">
        <v>27</v>
      </c>
      <c r="J24" s="25" t="str">
        <f>IF('Rekapitulace stavby'!AN20="","",'Rekapitulace stavby'!AN20)</f>
        <v/>
      </c>
      <c r="K24" s="31"/>
      <c r="L24" s="10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="2" customFormat="1" ht="6.96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109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="2" customFormat="1" ht="12" customHeight="1">
      <c r="A26" s="31"/>
      <c r="B26" s="32"/>
      <c r="C26" s="31"/>
      <c r="D26" s="28" t="s">
        <v>35</v>
      </c>
      <c r="E26" s="31"/>
      <c r="F26" s="31"/>
      <c r="G26" s="31"/>
      <c r="H26" s="31"/>
      <c r="I26" s="31"/>
      <c r="J26" s="31"/>
      <c r="K26" s="31"/>
      <c r="L26" s="10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="8" customFormat="1" ht="16.5" customHeight="1">
      <c r="A27" s="110"/>
      <c r="B27" s="111"/>
      <c r="C27" s="110"/>
      <c r="D27" s="110"/>
      <c r="E27" s="29" t="s">
        <v>3</v>
      </c>
      <c r="F27" s="29"/>
      <c r="G27" s="29"/>
      <c r="H27" s="2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="2" customFormat="1" ht="6.96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0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="2" customFormat="1" ht="6.96" customHeight="1">
      <c r="A29" s="31"/>
      <c r="B29" s="32"/>
      <c r="C29" s="31"/>
      <c r="D29" s="76"/>
      <c r="E29" s="76"/>
      <c r="F29" s="76"/>
      <c r="G29" s="76"/>
      <c r="H29" s="76"/>
      <c r="I29" s="76"/>
      <c r="J29" s="76"/>
      <c r="K29" s="76"/>
      <c r="L29" s="10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="2" customFormat="1" ht="25.44" customHeight="1">
      <c r="A30" s="31"/>
      <c r="B30" s="32"/>
      <c r="C30" s="31"/>
      <c r="D30" s="113" t="s">
        <v>37</v>
      </c>
      <c r="E30" s="31"/>
      <c r="F30" s="31"/>
      <c r="G30" s="31"/>
      <c r="H30" s="31"/>
      <c r="I30" s="31"/>
      <c r="J30" s="82">
        <f>ROUND(J81, 2)</f>
        <v>78135.350000000006</v>
      </c>
      <c r="K30" s="31"/>
      <c r="L30" s="10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="2" customFormat="1" ht="6.96" customHeight="1">
      <c r="A31" s="31"/>
      <c r="B31" s="32"/>
      <c r="C31" s="31"/>
      <c r="D31" s="76"/>
      <c r="E31" s="76"/>
      <c r="F31" s="76"/>
      <c r="G31" s="76"/>
      <c r="H31" s="76"/>
      <c r="I31" s="76"/>
      <c r="J31" s="76"/>
      <c r="K31" s="76"/>
      <c r="L31" s="10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="2" customFormat="1" ht="14.4" customHeight="1">
      <c r="A32" s="31"/>
      <c r="B32" s="32"/>
      <c r="C32" s="31"/>
      <c r="D32" s="31"/>
      <c r="E32" s="31"/>
      <c r="F32" s="36" t="s">
        <v>39</v>
      </c>
      <c r="G32" s="31"/>
      <c r="H32" s="31"/>
      <c r="I32" s="36" t="s">
        <v>38</v>
      </c>
      <c r="J32" s="36" t="s">
        <v>40</v>
      </c>
      <c r="K32" s="31"/>
      <c r="L32" s="10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="2" customFormat="1" ht="14.4" customHeight="1">
      <c r="A33" s="31"/>
      <c r="B33" s="32"/>
      <c r="C33" s="31"/>
      <c r="D33" s="114" t="s">
        <v>41</v>
      </c>
      <c r="E33" s="28" t="s">
        <v>42</v>
      </c>
      <c r="F33" s="115">
        <f>ROUND((SUM(BE81:BE137)),  2)</f>
        <v>78135.350000000006</v>
      </c>
      <c r="G33" s="31"/>
      <c r="H33" s="31"/>
      <c r="I33" s="116">
        <v>0.20999999999999999</v>
      </c>
      <c r="J33" s="115">
        <f>ROUND(((SUM(BE81:BE137))*I33),  2)</f>
        <v>16408.419999999998</v>
      </c>
      <c r="K33" s="31"/>
      <c r="L33" s="109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="2" customFormat="1" ht="14.4" customHeight="1">
      <c r="A34" s="31"/>
      <c r="B34" s="32"/>
      <c r="C34" s="31"/>
      <c r="D34" s="31"/>
      <c r="E34" s="28" t="s">
        <v>43</v>
      </c>
      <c r="F34" s="115">
        <f>ROUND((SUM(BF81:BF137)),  2)</f>
        <v>0</v>
      </c>
      <c r="G34" s="31"/>
      <c r="H34" s="31"/>
      <c r="I34" s="116">
        <v>0.14999999999999999</v>
      </c>
      <c r="J34" s="115">
        <f>ROUND(((SUM(BF81:BF137))*I34),  2)</f>
        <v>0</v>
      </c>
      <c r="K34" s="31"/>
      <c r="L34" s="10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hidden="1" s="2" customFormat="1" ht="14.4" customHeight="1">
      <c r="A35" s="31"/>
      <c r="B35" s="32"/>
      <c r="C35" s="31"/>
      <c r="D35" s="31"/>
      <c r="E35" s="28" t="s">
        <v>44</v>
      </c>
      <c r="F35" s="115">
        <f>ROUND((SUM(BG81:BG137)),  2)</f>
        <v>0</v>
      </c>
      <c r="G35" s="31"/>
      <c r="H35" s="31"/>
      <c r="I35" s="116">
        <v>0.20999999999999999</v>
      </c>
      <c r="J35" s="115">
        <f>0</f>
        <v>0</v>
      </c>
      <c r="K35" s="31"/>
      <c r="L35" s="10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hidden="1" s="2" customFormat="1" ht="14.4" customHeight="1">
      <c r="A36" s="31"/>
      <c r="B36" s="32"/>
      <c r="C36" s="31"/>
      <c r="D36" s="31"/>
      <c r="E36" s="28" t="s">
        <v>45</v>
      </c>
      <c r="F36" s="115">
        <f>ROUND((SUM(BH81:BH137)),  2)</f>
        <v>0</v>
      </c>
      <c r="G36" s="31"/>
      <c r="H36" s="31"/>
      <c r="I36" s="116">
        <v>0.14999999999999999</v>
      </c>
      <c r="J36" s="115">
        <f>0</f>
        <v>0</v>
      </c>
      <c r="K36" s="31"/>
      <c r="L36" s="10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hidden="1" s="2" customFormat="1" ht="14.4" customHeight="1">
      <c r="A37" s="31"/>
      <c r="B37" s="32"/>
      <c r="C37" s="31"/>
      <c r="D37" s="31"/>
      <c r="E37" s="28" t="s">
        <v>46</v>
      </c>
      <c r="F37" s="115">
        <f>ROUND((SUM(BI81:BI137)),  2)</f>
        <v>0</v>
      </c>
      <c r="G37" s="31"/>
      <c r="H37" s="31"/>
      <c r="I37" s="116">
        <v>0</v>
      </c>
      <c r="J37" s="115">
        <f>0</f>
        <v>0</v>
      </c>
      <c r="K37" s="31"/>
      <c r="L37" s="10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="2" customFormat="1" ht="6.96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10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="2" customFormat="1" ht="25.44" customHeight="1">
      <c r="A39" s="31"/>
      <c r="B39" s="32"/>
      <c r="C39" s="117"/>
      <c r="D39" s="118" t="s">
        <v>47</v>
      </c>
      <c r="E39" s="68"/>
      <c r="F39" s="68"/>
      <c r="G39" s="119" t="s">
        <v>48</v>
      </c>
      <c r="H39" s="120" t="s">
        <v>49</v>
      </c>
      <c r="I39" s="68"/>
      <c r="J39" s="121">
        <f>SUM(J30:J37)</f>
        <v>94543.770000000004</v>
      </c>
      <c r="K39" s="122"/>
      <c r="L39" s="109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="2" customFormat="1" ht="14.4" customHeight="1">
      <c r="A40" s="3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109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="2" customFormat="1" ht="6.96" customHeight="1">
      <c r="A44" s="31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09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="2" customFormat="1" ht="24.96" customHeight="1">
      <c r="A45" s="31"/>
      <c r="B45" s="32"/>
      <c r="C45" s="22" t="s">
        <v>94</v>
      </c>
      <c r="D45" s="31"/>
      <c r="E45" s="31"/>
      <c r="F45" s="31"/>
      <c r="G45" s="31"/>
      <c r="H45" s="31"/>
      <c r="I45" s="31"/>
      <c r="J45" s="31"/>
      <c r="K45" s="31"/>
      <c r="L45" s="10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="2" customFormat="1" ht="6.96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109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="2" customFormat="1" ht="12" customHeight="1">
      <c r="A47" s="31"/>
      <c r="B47" s="32"/>
      <c r="C47" s="28" t="s">
        <v>15</v>
      </c>
      <c r="D47" s="31"/>
      <c r="E47" s="31"/>
      <c r="F47" s="31"/>
      <c r="G47" s="31"/>
      <c r="H47" s="31"/>
      <c r="I47" s="31"/>
      <c r="J47" s="31"/>
      <c r="K47" s="31"/>
      <c r="L47" s="10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="2" customFormat="1" ht="16.5" customHeight="1">
      <c r="A48" s="31"/>
      <c r="B48" s="32"/>
      <c r="C48" s="31"/>
      <c r="D48" s="31"/>
      <c r="E48" s="108" t="str">
        <f>E7</f>
        <v>Oprava chodníku ul. Tyršova</v>
      </c>
      <c r="F48" s="28"/>
      <c r="G48" s="28"/>
      <c r="H48" s="28"/>
      <c r="I48" s="31"/>
      <c r="J48" s="31"/>
      <c r="K48" s="31"/>
      <c r="L48" s="109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="2" customFormat="1" ht="12" customHeight="1">
      <c r="A49" s="31"/>
      <c r="B49" s="32"/>
      <c r="C49" s="28" t="s">
        <v>92</v>
      </c>
      <c r="D49" s="31"/>
      <c r="E49" s="31"/>
      <c r="F49" s="31"/>
      <c r="G49" s="31"/>
      <c r="H49" s="31"/>
      <c r="I49" s="31"/>
      <c r="J49" s="31"/>
      <c r="K49" s="31"/>
      <c r="L49" s="109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="2" customFormat="1" ht="16.5" customHeight="1">
      <c r="A50" s="31"/>
      <c r="B50" s="32"/>
      <c r="C50" s="31"/>
      <c r="D50" s="31"/>
      <c r="E50" s="54" t="str">
        <f>E9</f>
        <v>03 - Sadové úpravy</v>
      </c>
      <c r="F50" s="31"/>
      <c r="G50" s="31"/>
      <c r="H50" s="31"/>
      <c r="I50" s="31"/>
      <c r="J50" s="31"/>
      <c r="K50" s="31"/>
      <c r="L50" s="10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="2" customFormat="1" ht="6.96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109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="2" customFormat="1" ht="12" customHeight="1">
      <c r="A52" s="31"/>
      <c r="B52" s="32"/>
      <c r="C52" s="28" t="s">
        <v>19</v>
      </c>
      <c r="D52" s="31"/>
      <c r="E52" s="31"/>
      <c r="F52" s="25" t="str">
        <f>F12</f>
        <v>Český Brod</v>
      </c>
      <c r="G52" s="31"/>
      <c r="H52" s="31"/>
      <c r="I52" s="28" t="s">
        <v>21</v>
      </c>
      <c r="J52" s="56" t="str">
        <f>IF(J12="","",J12)</f>
        <v>20. 7. 2021</v>
      </c>
      <c r="K52" s="31"/>
      <c r="L52" s="10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="2" customFormat="1" ht="6.96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10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="2" customFormat="1" ht="15.15" customHeight="1">
      <c r="A54" s="31"/>
      <c r="B54" s="32"/>
      <c r="C54" s="28" t="s">
        <v>23</v>
      </c>
      <c r="D54" s="31"/>
      <c r="E54" s="31"/>
      <c r="F54" s="25" t="str">
        <f>E15</f>
        <v>Město Český Brod</v>
      </c>
      <c r="G54" s="31"/>
      <c r="H54" s="31"/>
      <c r="I54" s="28" t="s">
        <v>30</v>
      </c>
      <c r="J54" s="29" t="str">
        <f>E21</f>
        <v>Ing. Jiří Sobol</v>
      </c>
      <c r="K54" s="31"/>
      <c r="L54" s="10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="2" customFormat="1" ht="15.15" customHeight="1">
      <c r="A55" s="31"/>
      <c r="B55" s="32"/>
      <c r="C55" s="28" t="s">
        <v>28</v>
      </c>
      <c r="D55" s="31"/>
      <c r="E55" s="31"/>
      <c r="F55" s="25" t="str">
        <f>IF(E18="","",E18)</f>
        <v xml:space="preserve"> </v>
      </c>
      <c r="G55" s="31"/>
      <c r="H55" s="31"/>
      <c r="I55" s="28" t="s">
        <v>34</v>
      </c>
      <c r="J55" s="29" t="str">
        <f>E24</f>
        <v xml:space="preserve"> </v>
      </c>
      <c r="K55" s="31"/>
      <c r="L55" s="109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="2" customFormat="1" ht="10.32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109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="2" customFormat="1" ht="29.28" customHeight="1">
      <c r="A57" s="31"/>
      <c r="B57" s="32"/>
      <c r="C57" s="123" t="s">
        <v>95</v>
      </c>
      <c r="D57" s="117"/>
      <c r="E57" s="117"/>
      <c r="F57" s="117"/>
      <c r="G57" s="117"/>
      <c r="H57" s="117"/>
      <c r="I57" s="117"/>
      <c r="J57" s="124" t="s">
        <v>96</v>
      </c>
      <c r="K57" s="117"/>
      <c r="L57" s="109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="2" customFormat="1" ht="10.32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109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="2" customFormat="1" ht="22.8" customHeight="1">
      <c r="A59" s="31"/>
      <c r="B59" s="32"/>
      <c r="C59" s="125" t="s">
        <v>69</v>
      </c>
      <c r="D59" s="31"/>
      <c r="E59" s="31"/>
      <c r="F59" s="31"/>
      <c r="G59" s="31"/>
      <c r="H59" s="31"/>
      <c r="I59" s="31"/>
      <c r="J59" s="82">
        <f>J81</f>
        <v>78135.350000000006</v>
      </c>
      <c r="K59" s="31"/>
      <c r="L59" s="109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8" t="s">
        <v>97</v>
      </c>
    </row>
    <row r="60" s="9" customFormat="1" ht="24.96" customHeight="1">
      <c r="A60" s="9"/>
      <c r="B60" s="126"/>
      <c r="C60" s="9"/>
      <c r="D60" s="127" t="s">
        <v>98</v>
      </c>
      <c r="E60" s="128"/>
      <c r="F60" s="128"/>
      <c r="G60" s="128"/>
      <c r="H60" s="128"/>
      <c r="I60" s="128"/>
      <c r="J60" s="129">
        <f>J82</f>
        <v>78135.350000000006</v>
      </c>
      <c r="K60" s="9"/>
      <c r="L60" s="12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30"/>
      <c r="C61" s="10"/>
      <c r="D61" s="131" t="s">
        <v>99</v>
      </c>
      <c r="E61" s="132"/>
      <c r="F61" s="132"/>
      <c r="G61" s="132"/>
      <c r="H61" s="132"/>
      <c r="I61" s="132"/>
      <c r="J61" s="133">
        <f>J83</f>
        <v>78135.350000000006</v>
      </c>
      <c r="K61" s="10"/>
      <c r="L61" s="13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109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="2" customFormat="1" ht="6.96" customHeight="1">
      <c r="A63" s="31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9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7" s="2" customFormat="1" ht="6.96" customHeight="1">
      <c r="A67" s="31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9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="2" customFormat="1" ht="24.96" customHeight="1">
      <c r="A68" s="31"/>
      <c r="B68" s="32"/>
      <c r="C68" s="22" t="s">
        <v>106</v>
      </c>
      <c r="D68" s="31"/>
      <c r="E68" s="31"/>
      <c r="F68" s="31"/>
      <c r="G68" s="31"/>
      <c r="H68" s="31"/>
      <c r="I68" s="31"/>
      <c r="J68" s="31"/>
      <c r="K68" s="31"/>
      <c r="L68" s="109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="2" customFormat="1" ht="6.96" customHeight="1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109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="2" customFormat="1" ht="12" customHeight="1">
      <c r="A70" s="31"/>
      <c r="B70" s="32"/>
      <c r="C70" s="28" t="s">
        <v>15</v>
      </c>
      <c r="D70" s="31"/>
      <c r="E70" s="31"/>
      <c r="F70" s="31"/>
      <c r="G70" s="31"/>
      <c r="H70" s="31"/>
      <c r="I70" s="31"/>
      <c r="J70" s="31"/>
      <c r="K70" s="31"/>
      <c r="L70" s="109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="2" customFormat="1" ht="16.5" customHeight="1">
      <c r="A71" s="31"/>
      <c r="B71" s="32"/>
      <c r="C71" s="31"/>
      <c r="D71" s="31"/>
      <c r="E71" s="108" t="str">
        <f>E7</f>
        <v>Oprava chodníku ul. Tyršova</v>
      </c>
      <c r="F71" s="28"/>
      <c r="G71" s="28"/>
      <c r="H71" s="28"/>
      <c r="I71" s="31"/>
      <c r="J71" s="31"/>
      <c r="K71" s="31"/>
      <c r="L71" s="109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="2" customFormat="1" ht="12" customHeight="1">
      <c r="A72" s="31"/>
      <c r="B72" s="32"/>
      <c r="C72" s="28" t="s">
        <v>92</v>
      </c>
      <c r="D72" s="31"/>
      <c r="E72" s="31"/>
      <c r="F72" s="31"/>
      <c r="G72" s="31"/>
      <c r="H72" s="31"/>
      <c r="I72" s="31"/>
      <c r="J72" s="31"/>
      <c r="K72" s="31"/>
      <c r="L72" s="109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="2" customFormat="1" ht="16.5" customHeight="1">
      <c r="A73" s="31"/>
      <c r="B73" s="32"/>
      <c r="C73" s="31"/>
      <c r="D73" s="31"/>
      <c r="E73" s="54" t="str">
        <f>E9</f>
        <v>03 - Sadové úpravy</v>
      </c>
      <c r="F73" s="31"/>
      <c r="G73" s="31"/>
      <c r="H73" s="31"/>
      <c r="I73" s="31"/>
      <c r="J73" s="31"/>
      <c r="K73" s="31"/>
      <c r="L73" s="10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="2" customFormat="1" ht="6.96" customHeight="1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109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="2" customFormat="1" ht="12" customHeight="1">
      <c r="A75" s="31"/>
      <c r="B75" s="32"/>
      <c r="C75" s="28" t="s">
        <v>19</v>
      </c>
      <c r="D75" s="31"/>
      <c r="E75" s="31"/>
      <c r="F75" s="25" t="str">
        <f>F12</f>
        <v>Český Brod</v>
      </c>
      <c r="G75" s="31"/>
      <c r="H75" s="31"/>
      <c r="I75" s="28" t="s">
        <v>21</v>
      </c>
      <c r="J75" s="56" t="str">
        <f>IF(J12="","",J12)</f>
        <v>20. 7. 2021</v>
      </c>
      <c r="K75" s="31"/>
      <c r="L75" s="109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="2" customFormat="1" ht="6.96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10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="2" customFormat="1" ht="15.15" customHeight="1">
      <c r="A77" s="31"/>
      <c r="B77" s="32"/>
      <c r="C77" s="28" t="s">
        <v>23</v>
      </c>
      <c r="D77" s="31"/>
      <c r="E77" s="31"/>
      <c r="F77" s="25" t="str">
        <f>E15</f>
        <v>Město Český Brod</v>
      </c>
      <c r="G77" s="31"/>
      <c r="H77" s="31"/>
      <c r="I77" s="28" t="s">
        <v>30</v>
      </c>
      <c r="J77" s="29" t="str">
        <f>E21</f>
        <v>Ing. Jiří Sobol</v>
      </c>
      <c r="K77" s="31"/>
      <c r="L77" s="10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="2" customFormat="1" ht="15.15" customHeight="1">
      <c r="A78" s="31"/>
      <c r="B78" s="32"/>
      <c r="C78" s="28" t="s">
        <v>28</v>
      </c>
      <c r="D78" s="31"/>
      <c r="E78" s="31"/>
      <c r="F78" s="25" t="str">
        <f>IF(E18="","",E18)</f>
        <v xml:space="preserve"> </v>
      </c>
      <c r="G78" s="31"/>
      <c r="H78" s="31"/>
      <c r="I78" s="28" t="s">
        <v>34</v>
      </c>
      <c r="J78" s="29" t="str">
        <f>E24</f>
        <v xml:space="preserve"> </v>
      </c>
      <c r="K78" s="31"/>
      <c r="L78" s="10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="2" customFormat="1" ht="10.32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10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="11" customFormat="1" ht="29.28" customHeight="1">
      <c r="A80" s="134"/>
      <c r="B80" s="135"/>
      <c r="C80" s="136" t="s">
        <v>107</v>
      </c>
      <c r="D80" s="137" t="s">
        <v>56</v>
      </c>
      <c r="E80" s="137" t="s">
        <v>52</v>
      </c>
      <c r="F80" s="137" t="s">
        <v>53</v>
      </c>
      <c r="G80" s="137" t="s">
        <v>108</v>
      </c>
      <c r="H80" s="137" t="s">
        <v>109</v>
      </c>
      <c r="I80" s="137" t="s">
        <v>110</v>
      </c>
      <c r="J80" s="137" t="s">
        <v>96</v>
      </c>
      <c r="K80" s="138" t="s">
        <v>111</v>
      </c>
      <c r="L80" s="139"/>
      <c r="M80" s="72" t="s">
        <v>3</v>
      </c>
      <c r="N80" s="73" t="s">
        <v>41</v>
      </c>
      <c r="O80" s="73" t="s">
        <v>112</v>
      </c>
      <c r="P80" s="73" t="s">
        <v>113</v>
      </c>
      <c r="Q80" s="73" t="s">
        <v>114</v>
      </c>
      <c r="R80" s="73" t="s">
        <v>115</v>
      </c>
      <c r="S80" s="73" t="s">
        <v>116</v>
      </c>
      <c r="T80" s="74" t="s">
        <v>117</v>
      </c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="2" customFormat="1" ht="22.8" customHeight="1">
      <c r="A81" s="31"/>
      <c r="B81" s="32"/>
      <c r="C81" s="79" t="s">
        <v>118</v>
      </c>
      <c r="D81" s="31"/>
      <c r="E81" s="31"/>
      <c r="F81" s="31"/>
      <c r="G81" s="31"/>
      <c r="H81" s="31"/>
      <c r="I81" s="31"/>
      <c r="J81" s="140">
        <f>BK81</f>
        <v>78135.350000000006</v>
      </c>
      <c r="K81" s="31"/>
      <c r="L81" s="32"/>
      <c r="M81" s="75"/>
      <c r="N81" s="60"/>
      <c r="O81" s="76"/>
      <c r="P81" s="141">
        <f>P82</f>
        <v>132.15100000000001</v>
      </c>
      <c r="Q81" s="76"/>
      <c r="R81" s="141">
        <f>R82</f>
        <v>5.8447100000000001</v>
      </c>
      <c r="S81" s="76"/>
      <c r="T81" s="142">
        <f>T82</f>
        <v>0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T81" s="18" t="s">
        <v>70</v>
      </c>
      <c r="AU81" s="18" t="s">
        <v>97</v>
      </c>
      <c r="BK81" s="143">
        <f>BK82</f>
        <v>78135.350000000006</v>
      </c>
    </row>
    <row r="82" s="12" customFormat="1" ht="25.92" customHeight="1">
      <c r="A82" s="12"/>
      <c r="B82" s="144"/>
      <c r="C82" s="12"/>
      <c r="D82" s="145" t="s">
        <v>70</v>
      </c>
      <c r="E82" s="146" t="s">
        <v>119</v>
      </c>
      <c r="F82" s="146" t="s">
        <v>120</v>
      </c>
      <c r="G82" s="12"/>
      <c r="H82" s="12"/>
      <c r="I82" s="12"/>
      <c r="J82" s="147">
        <f>BK82</f>
        <v>78135.350000000006</v>
      </c>
      <c r="K82" s="12"/>
      <c r="L82" s="144"/>
      <c r="M82" s="148"/>
      <c r="N82" s="149"/>
      <c r="O82" s="149"/>
      <c r="P82" s="150">
        <f>P83</f>
        <v>132.15100000000001</v>
      </c>
      <c r="Q82" s="149"/>
      <c r="R82" s="150">
        <f>R83</f>
        <v>5.8447100000000001</v>
      </c>
      <c r="S82" s="149"/>
      <c r="T82" s="15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45" t="s">
        <v>79</v>
      </c>
      <c r="AT82" s="152" t="s">
        <v>70</v>
      </c>
      <c r="AU82" s="152" t="s">
        <v>71</v>
      </c>
      <c r="AY82" s="145" t="s">
        <v>121</v>
      </c>
      <c r="BK82" s="153">
        <f>BK83</f>
        <v>78135.350000000006</v>
      </c>
    </row>
    <row r="83" s="12" customFormat="1" ht="22.8" customHeight="1">
      <c r="A83" s="12"/>
      <c r="B83" s="144"/>
      <c r="C83" s="12"/>
      <c r="D83" s="145" t="s">
        <v>70</v>
      </c>
      <c r="E83" s="154" t="s">
        <v>79</v>
      </c>
      <c r="F83" s="154" t="s">
        <v>122</v>
      </c>
      <c r="G83" s="12"/>
      <c r="H83" s="12"/>
      <c r="I83" s="12"/>
      <c r="J83" s="155">
        <f>BK83</f>
        <v>78135.350000000006</v>
      </c>
      <c r="K83" s="12"/>
      <c r="L83" s="144"/>
      <c r="M83" s="148"/>
      <c r="N83" s="149"/>
      <c r="O83" s="149"/>
      <c r="P83" s="150">
        <f>SUM(P84:P137)</f>
        <v>132.15100000000001</v>
      </c>
      <c r="Q83" s="149"/>
      <c r="R83" s="150">
        <f>SUM(R84:R137)</f>
        <v>5.8447100000000001</v>
      </c>
      <c r="S83" s="149"/>
      <c r="T83" s="151">
        <f>SUM(T84:T137)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45" t="s">
        <v>79</v>
      </c>
      <c r="AT83" s="152" t="s">
        <v>70</v>
      </c>
      <c r="AU83" s="152" t="s">
        <v>79</v>
      </c>
      <c r="AY83" s="145" t="s">
        <v>121</v>
      </c>
      <c r="BK83" s="153">
        <f>SUM(BK84:BK137)</f>
        <v>78135.350000000006</v>
      </c>
    </row>
    <row r="84" s="2" customFormat="1" ht="16.5" customHeight="1">
      <c r="A84" s="31"/>
      <c r="B84" s="156"/>
      <c r="C84" s="157" t="s">
        <v>81</v>
      </c>
      <c r="D84" s="157" t="s">
        <v>123</v>
      </c>
      <c r="E84" s="158" t="s">
        <v>496</v>
      </c>
      <c r="F84" s="159" t="s">
        <v>497</v>
      </c>
      <c r="G84" s="160" t="s">
        <v>126</v>
      </c>
      <c r="H84" s="161">
        <v>90</v>
      </c>
      <c r="I84" s="162">
        <v>10</v>
      </c>
      <c r="J84" s="162">
        <f>ROUND(I84*H84,2)</f>
        <v>900</v>
      </c>
      <c r="K84" s="159" t="s">
        <v>127</v>
      </c>
      <c r="L84" s="32"/>
      <c r="M84" s="163" t="s">
        <v>3</v>
      </c>
      <c r="N84" s="164" t="s">
        <v>42</v>
      </c>
      <c r="O84" s="165">
        <v>0.032000000000000001</v>
      </c>
      <c r="P84" s="165">
        <f>O84*H84</f>
        <v>2.8799999999999999</v>
      </c>
      <c r="Q84" s="165">
        <v>0</v>
      </c>
      <c r="R84" s="165">
        <f>Q84*H84</f>
        <v>0</v>
      </c>
      <c r="S84" s="165">
        <v>0</v>
      </c>
      <c r="T84" s="166">
        <f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67" t="s">
        <v>128</v>
      </c>
      <c r="AT84" s="167" t="s">
        <v>123</v>
      </c>
      <c r="AU84" s="167" t="s">
        <v>81</v>
      </c>
      <c r="AY84" s="18" t="s">
        <v>121</v>
      </c>
      <c r="BE84" s="168">
        <f>IF(N84="základní",J84,0)</f>
        <v>900</v>
      </c>
      <c r="BF84" s="168">
        <f>IF(N84="snížená",J84,0)</f>
        <v>0</v>
      </c>
      <c r="BG84" s="168">
        <f>IF(N84="zákl. přenesená",J84,0)</f>
        <v>0</v>
      </c>
      <c r="BH84" s="168">
        <f>IF(N84="sníž. přenesená",J84,0)</f>
        <v>0</v>
      </c>
      <c r="BI84" s="168">
        <f>IF(N84="nulová",J84,0)</f>
        <v>0</v>
      </c>
      <c r="BJ84" s="18" t="s">
        <v>79</v>
      </c>
      <c r="BK84" s="168">
        <f>ROUND(I84*H84,2)</f>
        <v>900</v>
      </c>
      <c r="BL84" s="18" t="s">
        <v>128</v>
      </c>
      <c r="BM84" s="167" t="s">
        <v>498</v>
      </c>
    </row>
    <row r="85" s="2" customFormat="1">
      <c r="A85" s="31"/>
      <c r="B85" s="32"/>
      <c r="C85" s="31"/>
      <c r="D85" s="169" t="s">
        <v>130</v>
      </c>
      <c r="E85" s="31"/>
      <c r="F85" s="170" t="s">
        <v>499</v>
      </c>
      <c r="G85" s="31"/>
      <c r="H85" s="31"/>
      <c r="I85" s="31"/>
      <c r="J85" s="31"/>
      <c r="K85" s="31"/>
      <c r="L85" s="32"/>
      <c r="M85" s="171"/>
      <c r="N85" s="172"/>
      <c r="O85" s="64"/>
      <c r="P85" s="64"/>
      <c r="Q85" s="64"/>
      <c r="R85" s="64"/>
      <c r="S85" s="64"/>
      <c r="T85" s="65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8" t="s">
        <v>130</v>
      </c>
      <c r="AU85" s="18" t="s">
        <v>81</v>
      </c>
    </row>
    <row r="86" s="2" customFormat="1">
      <c r="A86" s="31"/>
      <c r="B86" s="32"/>
      <c r="C86" s="31"/>
      <c r="D86" s="173" t="s">
        <v>132</v>
      </c>
      <c r="E86" s="31"/>
      <c r="F86" s="174" t="s">
        <v>500</v>
      </c>
      <c r="G86" s="31"/>
      <c r="H86" s="31"/>
      <c r="I86" s="31"/>
      <c r="J86" s="31"/>
      <c r="K86" s="31"/>
      <c r="L86" s="32"/>
      <c r="M86" s="171"/>
      <c r="N86" s="172"/>
      <c r="O86" s="64"/>
      <c r="P86" s="64"/>
      <c r="Q86" s="64"/>
      <c r="R86" s="64"/>
      <c r="S86" s="64"/>
      <c r="T86" s="65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T86" s="18" t="s">
        <v>132</v>
      </c>
      <c r="AU86" s="18" t="s">
        <v>81</v>
      </c>
    </row>
    <row r="87" s="13" customFormat="1">
      <c r="A87" s="13"/>
      <c r="B87" s="175"/>
      <c r="C87" s="13"/>
      <c r="D87" s="169" t="s">
        <v>134</v>
      </c>
      <c r="E87" s="176" t="s">
        <v>3</v>
      </c>
      <c r="F87" s="177" t="s">
        <v>501</v>
      </c>
      <c r="G87" s="13"/>
      <c r="H87" s="178">
        <v>90</v>
      </c>
      <c r="I87" s="13"/>
      <c r="J87" s="13"/>
      <c r="K87" s="13"/>
      <c r="L87" s="175"/>
      <c r="M87" s="179"/>
      <c r="N87" s="180"/>
      <c r="O87" s="180"/>
      <c r="P87" s="180"/>
      <c r="Q87" s="180"/>
      <c r="R87" s="180"/>
      <c r="S87" s="180"/>
      <c r="T87" s="181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176" t="s">
        <v>134</v>
      </c>
      <c r="AU87" s="176" t="s">
        <v>81</v>
      </c>
      <c r="AV87" s="13" t="s">
        <v>81</v>
      </c>
      <c r="AW87" s="13" t="s">
        <v>33</v>
      </c>
      <c r="AX87" s="13" t="s">
        <v>79</v>
      </c>
      <c r="AY87" s="176" t="s">
        <v>121</v>
      </c>
    </row>
    <row r="88" s="2" customFormat="1" ht="16.5" customHeight="1">
      <c r="A88" s="31"/>
      <c r="B88" s="156"/>
      <c r="C88" s="157" t="s">
        <v>144</v>
      </c>
      <c r="D88" s="157" t="s">
        <v>123</v>
      </c>
      <c r="E88" s="158" t="s">
        <v>502</v>
      </c>
      <c r="F88" s="159" t="s">
        <v>503</v>
      </c>
      <c r="G88" s="160" t="s">
        <v>235</v>
      </c>
      <c r="H88" s="161">
        <v>9</v>
      </c>
      <c r="I88" s="162">
        <v>183</v>
      </c>
      <c r="J88" s="162">
        <f>ROUND(I88*H88,2)</f>
        <v>1647</v>
      </c>
      <c r="K88" s="159" t="s">
        <v>127</v>
      </c>
      <c r="L88" s="32"/>
      <c r="M88" s="163" t="s">
        <v>3</v>
      </c>
      <c r="N88" s="164" t="s">
        <v>42</v>
      </c>
      <c r="O88" s="165">
        <v>0.48999999999999999</v>
      </c>
      <c r="P88" s="165">
        <f>O88*H88</f>
        <v>4.4100000000000001</v>
      </c>
      <c r="Q88" s="165">
        <v>0</v>
      </c>
      <c r="R88" s="165">
        <f>Q88*H88</f>
        <v>0</v>
      </c>
      <c r="S88" s="165">
        <v>0</v>
      </c>
      <c r="T88" s="166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67" t="s">
        <v>128</v>
      </c>
      <c r="AT88" s="167" t="s">
        <v>123</v>
      </c>
      <c r="AU88" s="167" t="s">
        <v>81</v>
      </c>
      <c r="AY88" s="18" t="s">
        <v>121</v>
      </c>
      <c r="BE88" s="168">
        <f>IF(N88="základní",J88,0)</f>
        <v>1647</v>
      </c>
      <c r="BF88" s="168">
        <f>IF(N88="snížená",J88,0)</f>
        <v>0</v>
      </c>
      <c r="BG88" s="168">
        <f>IF(N88="zákl. přenesená",J88,0)</f>
        <v>0</v>
      </c>
      <c r="BH88" s="168">
        <f>IF(N88="sníž. přenesená",J88,0)</f>
        <v>0</v>
      </c>
      <c r="BI88" s="168">
        <f>IF(N88="nulová",J88,0)</f>
        <v>0</v>
      </c>
      <c r="BJ88" s="18" t="s">
        <v>79</v>
      </c>
      <c r="BK88" s="168">
        <f>ROUND(I88*H88,2)</f>
        <v>1647</v>
      </c>
      <c r="BL88" s="18" t="s">
        <v>128</v>
      </c>
      <c r="BM88" s="167" t="s">
        <v>504</v>
      </c>
    </row>
    <row r="89" s="2" customFormat="1">
      <c r="A89" s="31"/>
      <c r="B89" s="32"/>
      <c r="C89" s="31"/>
      <c r="D89" s="169" t="s">
        <v>130</v>
      </c>
      <c r="E89" s="31"/>
      <c r="F89" s="170" t="s">
        <v>505</v>
      </c>
      <c r="G89" s="31"/>
      <c r="H89" s="31"/>
      <c r="I89" s="31"/>
      <c r="J89" s="31"/>
      <c r="K89" s="31"/>
      <c r="L89" s="32"/>
      <c r="M89" s="171"/>
      <c r="N89" s="172"/>
      <c r="O89" s="64"/>
      <c r="P89" s="64"/>
      <c r="Q89" s="64"/>
      <c r="R89" s="64"/>
      <c r="S89" s="64"/>
      <c r="T89" s="65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8" t="s">
        <v>130</v>
      </c>
      <c r="AU89" s="18" t="s">
        <v>81</v>
      </c>
    </row>
    <row r="90" s="2" customFormat="1">
      <c r="A90" s="31"/>
      <c r="B90" s="32"/>
      <c r="C90" s="31"/>
      <c r="D90" s="173" t="s">
        <v>132</v>
      </c>
      <c r="E90" s="31"/>
      <c r="F90" s="174" t="s">
        <v>506</v>
      </c>
      <c r="G90" s="31"/>
      <c r="H90" s="31"/>
      <c r="I90" s="31"/>
      <c r="J90" s="31"/>
      <c r="K90" s="31"/>
      <c r="L90" s="32"/>
      <c r="M90" s="171"/>
      <c r="N90" s="172"/>
      <c r="O90" s="64"/>
      <c r="P90" s="64"/>
      <c r="Q90" s="64"/>
      <c r="R90" s="64"/>
      <c r="S90" s="64"/>
      <c r="T90" s="65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8" t="s">
        <v>132</v>
      </c>
      <c r="AU90" s="18" t="s">
        <v>81</v>
      </c>
    </row>
    <row r="91" s="2" customFormat="1" ht="16.5" customHeight="1">
      <c r="A91" s="31"/>
      <c r="B91" s="156"/>
      <c r="C91" s="157" t="s">
        <v>128</v>
      </c>
      <c r="D91" s="157" t="s">
        <v>123</v>
      </c>
      <c r="E91" s="158" t="s">
        <v>507</v>
      </c>
      <c r="F91" s="159" t="s">
        <v>508</v>
      </c>
      <c r="G91" s="160" t="s">
        <v>235</v>
      </c>
      <c r="H91" s="161">
        <v>9</v>
      </c>
      <c r="I91" s="162">
        <v>362</v>
      </c>
      <c r="J91" s="162">
        <f>ROUND(I91*H91,2)</f>
        <v>3258</v>
      </c>
      <c r="K91" s="159" t="s">
        <v>127</v>
      </c>
      <c r="L91" s="32"/>
      <c r="M91" s="163" t="s">
        <v>3</v>
      </c>
      <c r="N91" s="164" t="s">
        <v>42</v>
      </c>
      <c r="O91" s="165">
        <v>0.38900000000000001</v>
      </c>
      <c r="P91" s="165">
        <f>O91*H91</f>
        <v>3.5010000000000003</v>
      </c>
      <c r="Q91" s="165">
        <v>0</v>
      </c>
      <c r="R91" s="165">
        <f>Q91*H91</f>
        <v>0</v>
      </c>
      <c r="S91" s="165">
        <v>0</v>
      </c>
      <c r="T91" s="166">
        <f>S91*H91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67" t="s">
        <v>128</v>
      </c>
      <c r="AT91" s="167" t="s">
        <v>123</v>
      </c>
      <c r="AU91" s="167" t="s">
        <v>81</v>
      </c>
      <c r="AY91" s="18" t="s">
        <v>121</v>
      </c>
      <c r="BE91" s="168">
        <f>IF(N91="základní",J91,0)</f>
        <v>3258</v>
      </c>
      <c r="BF91" s="168">
        <f>IF(N91="snížená",J91,0)</f>
        <v>0</v>
      </c>
      <c r="BG91" s="168">
        <f>IF(N91="zákl. přenesená",J91,0)</f>
        <v>0</v>
      </c>
      <c r="BH91" s="168">
        <f>IF(N91="sníž. přenesená",J91,0)</f>
        <v>0</v>
      </c>
      <c r="BI91" s="168">
        <f>IF(N91="nulová",J91,0)</f>
        <v>0</v>
      </c>
      <c r="BJ91" s="18" t="s">
        <v>79</v>
      </c>
      <c r="BK91" s="168">
        <f>ROUND(I91*H91,2)</f>
        <v>3258</v>
      </c>
      <c r="BL91" s="18" t="s">
        <v>128</v>
      </c>
      <c r="BM91" s="167" t="s">
        <v>509</v>
      </c>
    </row>
    <row r="92" s="2" customFormat="1">
      <c r="A92" s="31"/>
      <c r="B92" s="32"/>
      <c r="C92" s="31"/>
      <c r="D92" s="169" t="s">
        <v>130</v>
      </c>
      <c r="E92" s="31"/>
      <c r="F92" s="170" t="s">
        <v>510</v>
      </c>
      <c r="G92" s="31"/>
      <c r="H92" s="31"/>
      <c r="I92" s="31"/>
      <c r="J92" s="31"/>
      <c r="K92" s="31"/>
      <c r="L92" s="32"/>
      <c r="M92" s="171"/>
      <c r="N92" s="172"/>
      <c r="O92" s="64"/>
      <c r="P92" s="64"/>
      <c r="Q92" s="64"/>
      <c r="R92" s="64"/>
      <c r="S92" s="64"/>
      <c r="T92" s="65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8" t="s">
        <v>130</v>
      </c>
      <c r="AU92" s="18" t="s">
        <v>81</v>
      </c>
    </row>
    <row r="93" s="2" customFormat="1">
      <c r="A93" s="31"/>
      <c r="B93" s="32"/>
      <c r="C93" s="31"/>
      <c r="D93" s="173" t="s">
        <v>132</v>
      </c>
      <c r="E93" s="31"/>
      <c r="F93" s="174" t="s">
        <v>511</v>
      </c>
      <c r="G93" s="31"/>
      <c r="H93" s="31"/>
      <c r="I93" s="31"/>
      <c r="J93" s="31"/>
      <c r="K93" s="31"/>
      <c r="L93" s="32"/>
      <c r="M93" s="171"/>
      <c r="N93" s="172"/>
      <c r="O93" s="64"/>
      <c r="P93" s="64"/>
      <c r="Q93" s="64"/>
      <c r="R93" s="64"/>
      <c r="S93" s="64"/>
      <c r="T93" s="65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8" t="s">
        <v>132</v>
      </c>
      <c r="AU93" s="18" t="s">
        <v>81</v>
      </c>
    </row>
    <row r="94" s="2" customFormat="1" ht="16.5" customHeight="1">
      <c r="A94" s="31"/>
      <c r="B94" s="156"/>
      <c r="C94" s="157" t="s">
        <v>79</v>
      </c>
      <c r="D94" s="157" t="s">
        <v>123</v>
      </c>
      <c r="E94" s="158" t="s">
        <v>512</v>
      </c>
      <c r="F94" s="159" t="s">
        <v>513</v>
      </c>
      <c r="G94" s="160" t="s">
        <v>126</v>
      </c>
      <c r="H94" s="161">
        <v>90</v>
      </c>
      <c r="I94" s="162">
        <v>173</v>
      </c>
      <c r="J94" s="162">
        <f>ROUND(I94*H94,2)</f>
        <v>15570</v>
      </c>
      <c r="K94" s="159" t="s">
        <v>127</v>
      </c>
      <c r="L94" s="32"/>
      <c r="M94" s="163" t="s">
        <v>3</v>
      </c>
      <c r="N94" s="164" t="s">
        <v>42</v>
      </c>
      <c r="O94" s="165">
        <v>0.55100000000000005</v>
      </c>
      <c r="P94" s="165">
        <f>O94*H94</f>
        <v>49.590000000000003</v>
      </c>
      <c r="Q94" s="165">
        <v>0</v>
      </c>
      <c r="R94" s="165">
        <f>Q94*H94</f>
        <v>0</v>
      </c>
      <c r="S94" s="165">
        <v>0</v>
      </c>
      <c r="T94" s="166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67" t="s">
        <v>128</v>
      </c>
      <c r="AT94" s="167" t="s">
        <v>123</v>
      </c>
      <c r="AU94" s="167" t="s">
        <v>81</v>
      </c>
      <c r="AY94" s="18" t="s">
        <v>121</v>
      </c>
      <c r="BE94" s="168">
        <f>IF(N94="základní",J94,0)</f>
        <v>15570</v>
      </c>
      <c r="BF94" s="168">
        <f>IF(N94="snížená",J94,0)</f>
        <v>0</v>
      </c>
      <c r="BG94" s="168">
        <f>IF(N94="zákl. přenesená",J94,0)</f>
        <v>0</v>
      </c>
      <c r="BH94" s="168">
        <f>IF(N94="sníž. přenesená",J94,0)</f>
        <v>0</v>
      </c>
      <c r="BI94" s="168">
        <f>IF(N94="nulová",J94,0)</f>
        <v>0</v>
      </c>
      <c r="BJ94" s="18" t="s">
        <v>79</v>
      </c>
      <c r="BK94" s="168">
        <f>ROUND(I94*H94,2)</f>
        <v>15570</v>
      </c>
      <c r="BL94" s="18" t="s">
        <v>128</v>
      </c>
      <c r="BM94" s="167" t="s">
        <v>514</v>
      </c>
    </row>
    <row r="95" s="2" customFormat="1">
      <c r="A95" s="31"/>
      <c r="B95" s="32"/>
      <c r="C95" s="31"/>
      <c r="D95" s="169" t="s">
        <v>130</v>
      </c>
      <c r="E95" s="31"/>
      <c r="F95" s="170" t="s">
        <v>515</v>
      </c>
      <c r="G95" s="31"/>
      <c r="H95" s="31"/>
      <c r="I95" s="31"/>
      <c r="J95" s="31"/>
      <c r="K95" s="31"/>
      <c r="L95" s="32"/>
      <c r="M95" s="171"/>
      <c r="N95" s="172"/>
      <c r="O95" s="64"/>
      <c r="P95" s="64"/>
      <c r="Q95" s="64"/>
      <c r="R95" s="64"/>
      <c r="S95" s="64"/>
      <c r="T95" s="65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8" t="s">
        <v>130</v>
      </c>
      <c r="AU95" s="18" t="s">
        <v>81</v>
      </c>
    </row>
    <row r="96" s="2" customFormat="1">
      <c r="A96" s="31"/>
      <c r="B96" s="32"/>
      <c r="C96" s="31"/>
      <c r="D96" s="173" t="s">
        <v>132</v>
      </c>
      <c r="E96" s="31"/>
      <c r="F96" s="174" t="s">
        <v>516</v>
      </c>
      <c r="G96" s="31"/>
      <c r="H96" s="31"/>
      <c r="I96" s="31"/>
      <c r="J96" s="31"/>
      <c r="K96" s="31"/>
      <c r="L96" s="32"/>
      <c r="M96" s="171"/>
      <c r="N96" s="172"/>
      <c r="O96" s="64"/>
      <c r="P96" s="64"/>
      <c r="Q96" s="64"/>
      <c r="R96" s="64"/>
      <c r="S96" s="64"/>
      <c r="T96" s="65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T96" s="18" t="s">
        <v>132</v>
      </c>
      <c r="AU96" s="18" t="s">
        <v>81</v>
      </c>
    </row>
    <row r="97" s="13" customFormat="1">
      <c r="A97" s="13"/>
      <c r="B97" s="175"/>
      <c r="C97" s="13"/>
      <c r="D97" s="169" t="s">
        <v>134</v>
      </c>
      <c r="E97" s="176" t="s">
        <v>3</v>
      </c>
      <c r="F97" s="177" t="s">
        <v>501</v>
      </c>
      <c r="G97" s="13"/>
      <c r="H97" s="178">
        <v>90</v>
      </c>
      <c r="I97" s="13"/>
      <c r="J97" s="13"/>
      <c r="K97" s="13"/>
      <c r="L97" s="175"/>
      <c r="M97" s="179"/>
      <c r="N97" s="180"/>
      <c r="O97" s="180"/>
      <c r="P97" s="180"/>
      <c r="Q97" s="180"/>
      <c r="R97" s="180"/>
      <c r="S97" s="180"/>
      <c r="T97" s="18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76" t="s">
        <v>134</v>
      </c>
      <c r="AU97" s="176" t="s">
        <v>81</v>
      </c>
      <c r="AV97" s="13" t="s">
        <v>81</v>
      </c>
      <c r="AW97" s="13" t="s">
        <v>33</v>
      </c>
      <c r="AX97" s="13" t="s">
        <v>79</v>
      </c>
      <c r="AY97" s="176" t="s">
        <v>121</v>
      </c>
    </row>
    <row r="98" s="2" customFormat="1" ht="21.75" customHeight="1">
      <c r="A98" s="31"/>
      <c r="B98" s="156"/>
      <c r="C98" s="157" t="s">
        <v>193</v>
      </c>
      <c r="D98" s="157" t="s">
        <v>123</v>
      </c>
      <c r="E98" s="158" t="s">
        <v>517</v>
      </c>
      <c r="F98" s="159" t="s">
        <v>518</v>
      </c>
      <c r="G98" s="160" t="s">
        <v>153</v>
      </c>
      <c r="H98" s="161">
        <v>11</v>
      </c>
      <c r="I98" s="162">
        <v>879</v>
      </c>
      <c r="J98" s="162">
        <f>ROUND(I98*H98,2)</f>
        <v>9669</v>
      </c>
      <c r="K98" s="159" t="s">
        <v>127</v>
      </c>
      <c r="L98" s="32"/>
      <c r="M98" s="163" t="s">
        <v>3</v>
      </c>
      <c r="N98" s="164" t="s">
        <v>42</v>
      </c>
      <c r="O98" s="165">
        <v>2.2029999999999998</v>
      </c>
      <c r="P98" s="165">
        <f>O98*H98</f>
        <v>24.232999999999997</v>
      </c>
      <c r="Q98" s="165">
        <v>0</v>
      </c>
      <c r="R98" s="165">
        <f>Q98*H98</f>
        <v>0</v>
      </c>
      <c r="S98" s="165">
        <v>0</v>
      </c>
      <c r="T98" s="166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67" t="s">
        <v>128</v>
      </c>
      <c r="AT98" s="167" t="s">
        <v>123</v>
      </c>
      <c r="AU98" s="167" t="s">
        <v>81</v>
      </c>
      <c r="AY98" s="18" t="s">
        <v>121</v>
      </c>
      <c r="BE98" s="168">
        <f>IF(N98="základní",J98,0)</f>
        <v>9669</v>
      </c>
      <c r="BF98" s="168">
        <f>IF(N98="snížená",J98,0)</f>
        <v>0</v>
      </c>
      <c r="BG98" s="168">
        <f>IF(N98="zákl. přenesená",J98,0)</f>
        <v>0</v>
      </c>
      <c r="BH98" s="168">
        <f>IF(N98="sníž. přenesená",J98,0)</f>
        <v>0</v>
      </c>
      <c r="BI98" s="168">
        <f>IF(N98="nulová",J98,0)</f>
        <v>0</v>
      </c>
      <c r="BJ98" s="18" t="s">
        <v>79</v>
      </c>
      <c r="BK98" s="168">
        <f>ROUND(I98*H98,2)</f>
        <v>9669</v>
      </c>
      <c r="BL98" s="18" t="s">
        <v>128</v>
      </c>
      <c r="BM98" s="167" t="s">
        <v>519</v>
      </c>
    </row>
    <row r="99" s="2" customFormat="1">
      <c r="A99" s="31"/>
      <c r="B99" s="32"/>
      <c r="C99" s="31"/>
      <c r="D99" s="169" t="s">
        <v>130</v>
      </c>
      <c r="E99" s="31"/>
      <c r="F99" s="170" t="s">
        <v>520</v>
      </c>
      <c r="G99" s="31"/>
      <c r="H99" s="31"/>
      <c r="I99" s="31"/>
      <c r="J99" s="31"/>
      <c r="K99" s="31"/>
      <c r="L99" s="32"/>
      <c r="M99" s="171"/>
      <c r="N99" s="172"/>
      <c r="O99" s="64"/>
      <c r="P99" s="64"/>
      <c r="Q99" s="64"/>
      <c r="R99" s="64"/>
      <c r="S99" s="64"/>
      <c r="T99" s="65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8" t="s">
        <v>130</v>
      </c>
      <c r="AU99" s="18" t="s">
        <v>81</v>
      </c>
    </row>
    <row r="100" s="2" customFormat="1">
      <c r="A100" s="31"/>
      <c r="B100" s="32"/>
      <c r="C100" s="31"/>
      <c r="D100" s="173" t="s">
        <v>132</v>
      </c>
      <c r="E100" s="31"/>
      <c r="F100" s="174" t="s">
        <v>521</v>
      </c>
      <c r="G100" s="31"/>
      <c r="H100" s="31"/>
      <c r="I100" s="31"/>
      <c r="J100" s="31"/>
      <c r="K100" s="31"/>
      <c r="L100" s="32"/>
      <c r="M100" s="171"/>
      <c r="N100" s="172"/>
      <c r="O100" s="64"/>
      <c r="P100" s="64"/>
      <c r="Q100" s="64"/>
      <c r="R100" s="64"/>
      <c r="S100" s="64"/>
      <c r="T100" s="65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T100" s="18" t="s">
        <v>132</v>
      </c>
      <c r="AU100" s="18" t="s">
        <v>81</v>
      </c>
    </row>
    <row r="101" s="2" customFormat="1" ht="16.5" customHeight="1">
      <c r="A101" s="31"/>
      <c r="B101" s="156"/>
      <c r="C101" s="189" t="s">
        <v>201</v>
      </c>
      <c r="D101" s="189" t="s">
        <v>194</v>
      </c>
      <c r="E101" s="190" t="s">
        <v>522</v>
      </c>
      <c r="F101" s="191" t="s">
        <v>523</v>
      </c>
      <c r="G101" s="192" t="s">
        <v>524</v>
      </c>
      <c r="H101" s="193">
        <v>0.71999999999999997</v>
      </c>
      <c r="I101" s="194">
        <v>1110</v>
      </c>
      <c r="J101" s="194">
        <f>ROUND(I101*H101,2)</f>
        <v>799.20000000000005</v>
      </c>
      <c r="K101" s="191" t="s">
        <v>3</v>
      </c>
      <c r="L101" s="195"/>
      <c r="M101" s="196" t="s">
        <v>3</v>
      </c>
      <c r="N101" s="197" t="s">
        <v>42</v>
      </c>
      <c r="O101" s="165">
        <v>0</v>
      </c>
      <c r="P101" s="165">
        <f>O101*H101</f>
        <v>0</v>
      </c>
      <c r="Q101" s="165">
        <v>0.22</v>
      </c>
      <c r="R101" s="165">
        <f>Q101*H101</f>
        <v>0.15839999999999999</v>
      </c>
      <c r="S101" s="165">
        <v>0</v>
      </c>
      <c r="T101" s="166">
        <f>S101*H101</f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67" t="s">
        <v>181</v>
      </c>
      <c r="AT101" s="167" t="s">
        <v>194</v>
      </c>
      <c r="AU101" s="167" t="s">
        <v>81</v>
      </c>
      <c r="AY101" s="18" t="s">
        <v>121</v>
      </c>
      <c r="BE101" s="168">
        <f>IF(N101="základní",J101,0)</f>
        <v>799.20000000000005</v>
      </c>
      <c r="BF101" s="168">
        <f>IF(N101="snížená",J101,0)</f>
        <v>0</v>
      </c>
      <c r="BG101" s="168">
        <f>IF(N101="zákl. přenesená",J101,0)</f>
        <v>0</v>
      </c>
      <c r="BH101" s="168">
        <f>IF(N101="sníž. přenesená",J101,0)</f>
        <v>0</v>
      </c>
      <c r="BI101" s="168">
        <f>IF(N101="nulová",J101,0)</f>
        <v>0</v>
      </c>
      <c r="BJ101" s="18" t="s">
        <v>79</v>
      </c>
      <c r="BK101" s="168">
        <f>ROUND(I101*H101,2)</f>
        <v>799.20000000000005</v>
      </c>
      <c r="BL101" s="18" t="s">
        <v>128</v>
      </c>
      <c r="BM101" s="167" t="s">
        <v>525</v>
      </c>
    </row>
    <row r="102" s="2" customFormat="1">
      <c r="A102" s="31"/>
      <c r="B102" s="32"/>
      <c r="C102" s="31"/>
      <c r="D102" s="169" t="s">
        <v>130</v>
      </c>
      <c r="E102" s="31"/>
      <c r="F102" s="170" t="s">
        <v>523</v>
      </c>
      <c r="G102" s="31"/>
      <c r="H102" s="31"/>
      <c r="I102" s="31"/>
      <c r="J102" s="31"/>
      <c r="K102" s="31"/>
      <c r="L102" s="32"/>
      <c r="M102" s="171"/>
      <c r="N102" s="172"/>
      <c r="O102" s="64"/>
      <c r="P102" s="64"/>
      <c r="Q102" s="64"/>
      <c r="R102" s="64"/>
      <c r="S102" s="64"/>
      <c r="T102" s="65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T102" s="18" t="s">
        <v>130</v>
      </c>
      <c r="AU102" s="18" t="s">
        <v>81</v>
      </c>
    </row>
    <row r="103" s="13" customFormat="1">
      <c r="A103" s="13"/>
      <c r="B103" s="175"/>
      <c r="C103" s="13"/>
      <c r="D103" s="169" t="s">
        <v>134</v>
      </c>
      <c r="E103" s="13"/>
      <c r="F103" s="177" t="s">
        <v>526</v>
      </c>
      <c r="G103" s="13"/>
      <c r="H103" s="178">
        <v>0.71999999999999997</v>
      </c>
      <c r="I103" s="13"/>
      <c r="J103" s="13"/>
      <c r="K103" s="13"/>
      <c r="L103" s="175"/>
      <c r="M103" s="179"/>
      <c r="N103" s="180"/>
      <c r="O103" s="180"/>
      <c r="P103" s="180"/>
      <c r="Q103" s="180"/>
      <c r="R103" s="180"/>
      <c r="S103" s="180"/>
      <c r="T103" s="18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76" t="s">
        <v>134</v>
      </c>
      <c r="AU103" s="176" t="s">
        <v>81</v>
      </c>
      <c r="AV103" s="13" t="s">
        <v>81</v>
      </c>
      <c r="AW103" s="13" t="s">
        <v>4</v>
      </c>
      <c r="AX103" s="13" t="s">
        <v>79</v>
      </c>
      <c r="AY103" s="176" t="s">
        <v>121</v>
      </c>
    </row>
    <row r="104" s="2" customFormat="1" ht="21.75" customHeight="1">
      <c r="A104" s="31"/>
      <c r="B104" s="156"/>
      <c r="C104" s="157" t="s">
        <v>259</v>
      </c>
      <c r="D104" s="157" t="s">
        <v>123</v>
      </c>
      <c r="E104" s="158" t="s">
        <v>527</v>
      </c>
      <c r="F104" s="159" t="s">
        <v>528</v>
      </c>
      <c r="G104" s="160" t="s">
        <v>235</v>
      </c>
      <c r="H104" s="161">
        <v>250</v>
      </c>
      <c r="I104" s="162">
        <v>16</v>
      </c>
      <c r="J104" s="162">
        <f>ROUND(I104*H104,2)</f>
        <v>4000</v>
      </c>
      <c r="K104" s="159" t="s">
        <v>127</v>
      </c>
      <c r="L104" s="32"/>
      <c r="M104" s="163" t="s">
        <v>3</v>
      </c>
      <c r="N104" s="164" t="s">
        <v>42</v>
      </c>
      <c r="O104" s="165">
        <v>0.047</v>
      </c>
      <c r="P104" s="165">
        <f>O104*H104</f>
        <v>11.75</v>
      </c>
      <c r="Q104" s="165">
        <v>0</v>
      </c>
      <c r="R104" s="165">
        <f>Q104*H104</f>
        <v>0</v>
      </c>
      <c r="S104" s="165">
        <v>0</v>
      </c>
      <c r="T104" s="166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67" t="s">
        <v>128</v>
      </c>
      <c r="AT104" s="167" t="s">
        <v>123</v>
      </c>
      <c r="AU104" s="167" t="s">
        <v>81</v>
      </c>
      <c r="AY104" s="18" t="s">
        <v>121</v>
      </c>
      <c r="BE104" s="168">
        <f>IF(N104="základní",J104,0)</f>
        <v>4000</v>
      </c>
      <c r="BF104" s="168">
        <f>IF(N104="snížená",J104,0)</f>
        <v>0</v>
      </c>
      <c r="BG104" s="168">
        <f>IF(N104="zákl. přenesená",J104,0)</f>
        <v>0</v>
      </c>
      <c r="BH104" s="168">
        <f>IF(N104="sníž. přenesená",J104,0)</f>
        <v>0</v>
      </c>
      <c r="BI104" s="168">
        <f>IF(N104="nulová",J104,0)</f>
        <v>0</v>
      </c>
      <c r="BJ104" s="18" t="s">
        <v>79</v>
      </c>
      <c r="BK104" s="168">
        <f>ROUND(I104*H104,2)</f>
        <v>4000</v>
      </c>
      <c r="BL104" s="18" t="s">
        <v>128</v>
      </c>
      <c r="BM104" s="167" t="s">
        <v>529</v>
      </c>
    </row>
    <row r="105" s="2" customFormat="1">
      <c r="A105" s="31"/>
      <c r="B105" s="32"/>
      <c r="C105" s="31"/>
      <c r="D105" s="169" t="s">
        <v>130</v>
      </c>
      <c r="E105" s="31"/>
      <c r="F105" s="170" t="s">
        <v>530</v>
      </c>
      <c r="G105" s="31"/>
      <c r="H105" s="31"/>
      <c r="I105" s="31"/>
      <c r="J105" s="31"/>
      <c r="K105" s="31"/>
      <c r="L105" s="32"/>
      <c r="M105" s="171"/>
      <c r="N105" s="172"/>
      <c r="O105" s="64"/>
      <c r="P105" s="64"/>
      <c r="Q105" s="64"/>
      <c r="R105" s="64"/>
      <c r="S105" s="64"/>
      <c r="T105" s="65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8" t="s">
        <v>130</v>
      </c>
      <c r="AU105" s="18" t="s">
        <v>81</v>
      </c>
    </row>
    <row r="106" s="2" customFormat="1">
      <c r="A106" s="31"/>
      <c r="B106" s="32"/>
      <c r="C106" s="31"/>
      <c r="D106" s="173" t="s">
        <v>132</v>
      </c>
      <c r="E106" s="31"/>
      <c r="F106" s="174" t="s">
        <v>531</v>
      </c>
      <c r="G106" s="31"/>
      <c r="H106" s="31"/>
      <c r="I106" s="31"/>
      <c r="J106" s="31"/>
      <c r="K106" s="31"/>
      <c r="L106" s="32"/>
      <c r="M106" s="171"/>
      <c r="N106" s="172"/>
      <c r="O106" s="64"/>
      <c r="P106" s="64"/>
      <c r="Q106" s="64"/>
      <c r="R106" s="64"/>
      <c r="S106" s="64"/>
      <c r="T106" s="65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T106" s="18" t="s">
        <v>132</v>
      </c>
      <c r="AU106" s="18" t="s">
        <v>81</v>
      </c>
    </row>
    <row r="107" s="2" customFormat="1" ht="16.5" customHeight="1">
      <c r="A107" s="31"/>
      <c r="B107" s="156"/>
      <c r="C107" s="157" t="s">
        <v>238</v>
      </c>
      <c r="D107" s="157" t="s">
        <v>123</v>
      </c>
      <c r="E107" s="158" t="s">
        <v>532</v>
      </c>
      <c r="F107" s="159" t="s">
        <v>533</v>
      </c>
      <c r="G107" s="160" t="s">
        <v>126</v>
      </c>
      <c r="H107" s="161">
        <v>260</v>
      </c>
      <c r="I107" s="162">
        <v>20</v>
      </c>
      <c r="J107" s="162">
        <f>ROUND(I107*H107,2)</f>
        <v>5200</v>
      </c>
      <c r="K107" s="159" t="s">
        <v>127</v>
      </c>
      <c r="L107" s="32"/>
      <c r="M107" s="163" t="s">
        <v>3</v>
      </c>
      <c r="N107" s="164" t="s">
        <v>42</v>
      </c>
      <c r="O107" s="165">
        <v>0.050999999999999997</v>
      </c>
      <c r="P107" s="165">
        <f>O107*H107</f>
        <v>13.26</v>
      </c>
      <c r="Q107" s="165">
        <v>0</v>
      </c>
      <c r="R107" s="165">
        <f>Q107*H107</f>
        <v>0</v>
      </c>
      <c r="S107" s="165">
        <v>0</v>
      </c>
      <c r="T107" s="166">
        <f>S107*H107</f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67" t="s">
        <v>128</v>
      </c>
      <c r="AT107" s="167" t="s">
        <v>123</v>
      </c>
      <c r="AU107" s="167" t="s">
        <v>81</v>
      </c>
      <c r="AY107" s="18" t="s">
        <v>121</v>
      </c>
      <c r="BE107" s="168">
        <f>IF(N107="základní",J107,0)</f>
        <v>5200</v>
      </c>
      <c r="BF107" s="168">
        <f>IF(N107="snížená",J107,0)</f>
        <v>0</v>
      </c>
      <c r="BG107" s="168">
        <f>IF(N107="zákl. přenesená",J107,0)</f>
        <v>0</v>
      </c>
      <c r="BH107" s="168">
        <f>IF(N107="sníž. přenesená",J107,0)</f>
        <v>0</v>
      </c>
      <c r="BI107" s="168">
        <f>IF(N107="nulová",J107,0)</f>
        <v>0</v>
      </c>
      <c r="BJ107" s="18" t="s">
        <v>79</v>
      </c>
      <c r="BK107" s="168">
        <f>ROUND(I107*H107,2)</f>
        <v>5200</v>
      </c>
      <c r="BL107" s="18" t="s">
        <v>128</v>
      </c>
      <c r="BM107" s="167" t="s">
        <v>534</v>
      </c>
    </row>
    <row r="108" s="2" customFormat="1">
      <c r="A108" s="31"/>
      <c r="B108" s="32"/>
      <c r="C108" s="31"/>
      <c r="D108" s="169" t="s">
        <v>130</v>
      </c>
      <c r="E108" s="31"/>
      <c r="F108" s="170" t="s">
        <v>535</v>
      </c>
      <c r="G108" s="31"/>
      <c r="H108" s="31"/>
      <c r="I108" s="31"/>
      <c r="J108" s="31"/>
      <c r="K108" s="31"/>
      <c r="L108" s="32"/>
      <c r="M108" s="171"/>
      <c r="N108" s="172"/>
      <c r="O108" s="64"/>
      <c r="P108" s="64"/>
      <c r="Q108" s="64"/>
      <c r="R108" s="64"/>
      <c r="S108" s="64"/>
      <c r="T108" s="65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T108" s="18" t="s">
        <v>130</v>
      </c>
      <c r="AU108" s="18" t="s">
        <v>81</v>
      </c>
    </row>
    <row r="109" s="2" customFormat="1">
      <c r="A109" s="31"/>
      <c r="B109" s="32"/>
      <c r="C109" s="31"/>
      <c r="D109" s="173" t="s">
        <v>132</v>
      </c>
      <c r="E109" s="31"/>
      <c r="F109" s="174" t="s">
        <v>536</v>
      </c>
      <c r="G109" s="31"/>
      <c r="H109" s="31"/>
      <c r="I109" s="31"/>
      <c r="J109" s="31"/>
      <c r="K109" s="31"/>
      <c r="L109" s="32"/>
      <c r="M109" s="171"/>
      <c r="N109" s="172"/>
      <c r="O109" s="64"/>
      <c r="P109" s="64"/>
      <c r="Q109" s="64"/>
      <c r="R109" s="64"/>
      <c r="S109" s="64"/>
      <c r="T109" s="65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8" t="s">
        <v>132</v>
      </c>
      <c r="AU109" s="18" t="s">
        <v>81</v>
      </c>
    </row>
    <row r="110" s="2" customFormat="1" ht="16.5" customHeight="1">
      <c r="A110" s="31"/>
      <c r="B110" s="156"/>
      <c r="C110" s="157" t="s">
        <v>250</v>
      </c>
      <c r="D110" s="157" t="s">
        <v>123</v>
      </c>
      <c r="E110" s="158" t="s">
        <v>537</v>
      </c>
      <c r="F110" s="159" t="s">
        <v>538</v>
      </c>
      <c r="G110" s="160" t="s">
        <v>235</v>
      </c>
      <c r="H110" s="161">
        <v>250</v>
      </c>
      <c r="I110" s="162">
        <v>14.6</v>
      </c>
      <c r="J110" s="162">
        <f>ROUND(I110*H110,2)</f>
        <v>3650</v>
      </c>
      <c r="K110" s="159" t="s">
        <v>127</v>
      </c>
      <c r="L110" s="32"/>
      <c r="M110" s="163" t="s">
        <v>3</v>
      </c>
      <c r="N110" s="164" t="s">
        <v>42</v>
      </c>
      <c r="O110" s="165">
        <v>0.033000000000000002</v>
      </c>
      <c r="P110" s="165">
        <f>O110*H110</f>
        <v>8.25</v>
      </c>
      <c r="Q110" s="165">
        <v>0</v>
      </c>
      <c r="R110" s="165">
        <f>Q110*H110</f>
        <v>0</v>
      </c>
      <c r="S110" s="165">
        <v>0</v>
      </c>
      <c r="T110" s="166">
        <f>S110*H110</f>
        <v>0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R110" s="167" t="s">
        <v>128</v>
      </c>
      <c r="AT110" s="167" t="s">
        <v>123</v>
      </c>
      <c r="AU110" s="167" t="s">
        <v>81</v>
      </c>
      <c r="AY110" s="18" t="s">
        <v>121</v>
      </c>
      <c r="BE110" s="168">
        <f>IF(N110="základní",J110,0)</f>
        <v>3650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8" t="s">
        <v>79</v>
      </c>
      <c r="BK110" s="168">
        <f>ROUND(I110*H110,2)</f>
        <v>3650</v>
      </c>
      <c r="BL110" s="18" t="s">
        <v>128</v>
      </c>
      <c r="BM110" s="167" t="s">
        <v>539</v>
      </c>
    </row>
    <row r="111" s="2" customFormat="1">
      <c r="A111" s="31"/>
      <c r="B111" s="32"/>
      <c r="C111" s="31"/>
      <c r="D111" s="169" t="s">
        <v>130</v>
      </c>
      <c r="E111" s="31"/>
      <c r="F111" s="170" t="s">
        <v>540</v>
      </c>
      <c r="G111" s="31"/>
      <c r="H111" s="31"/>
      <c r="I111" s="31"/>
      <c r="J111" s="31"/>
      <c r="K111" s="31"/>
      <c r="L111" s="32"/>
      <c r="M111" s="171"/>
      <c r="N111" s="172"/>
      <c r="O111" s="64"/>
      <c r="P111" s="64"/>
      <c r="Q111" s="64"/>
      <c r="R111" s="64"/>
      <c r="S111" s="64"/>
      <c r="T111" s="65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8" t="s">
        <v>130</v>
      </c>
      <c r="AU111" s="18" t="s">
        <v>81</v>
      </c>
    </row>
    <row r="112" s="2" customFormat="1">
      <c r="A112" s="31"/>
      <c r="B112" s="32"/>
      <c r="C112" s="31"/>
      <c r="D112" s="173" t="s">
        <v>132</v>
      </c>
      <c r="E112" s="31"/>
      <c r="F112" s="174" t="s">
        <v>541</v>
      </c>
      <c r="G112" s="31"/>
      <c r="H112" s="31"/>
      <c r="I112" s="31"/>
      <c r="J112" s="31"/>
      <c r="K112" s="31"/>
      <c r="L112" s="32"/>
      <c r="M112" s="171"/>
      <c r="N112" s="172"/>
      <c r="O112" s="64"/>
      <c r="P112" s="64"/>
      <c r="Q112" s="64"/>
      <c r="R112" s="64"/>
      <c r="S112" s="64"/>
      <c r="T112" s="65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T112" s="18" t="s">
        <v>132</v>
      </c>
      <c r="AU112" s="18" t="s">
        <v>81</v>
      </c>
    </row>
    <row r="113" s="2" customFormat="1" ht="16.5" customHeight="1">
      <c r="A113" s="31"/>
      <c r="B113" s="156"/>
      <c r="C113" s="189" t="s">
        <v>243</v>
      </c>
      <c r="D113" s="189" t="s">
        <v>194</v>
      </c>
      <c r="E113" s="190" t="s">
        <v>542</v>
      </c>
      <c r="F113" s="191" t="s">
        <v>543</v>
      </c>
      <c r="G113" s="192" t="s">
        <v>235</v>
      </c>
      <c r="H113" s="193">
        <v>250</v>
      </c>
      <c r="I113" s="194">
        <v>20.199999999999999</v>
      </c>
      <c r="J113" s="194">
        <f>ROUND(I113*H113,2)</f>
        <v>5050</v>
      </c>
      <c r="K113" s="191" t="s">
        <v>3</v>
      </c>
      <c r="L113" s="195"/>
      <c r="M113" s="196" t="s">
        <v>3</v>
      </c>
      <c r="N113" s="197" t="s">
        <v>42</v>
      </c>
      <c r="O113" s="165">
        <v>0</v>
      </c>
      <c r="P113" s="165">
        <f>O113*H113</f>
        <v>0</v>
      </c>
      <c r="Q113" s="165">
        <v>8.0000000000000007E-05</v>
      </c>
      <c r="R113" s="165">
        <f>Q113*H113</f>
        <v>0.02</v>
      </c>
      <c r="S113" s="165">
        <v>0</v>
      </c>
      <c r="T113" s="166">
        <f>S113*H113</f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67" t="s">
        <v>181</v>
      </c>
      <c r="AT113" s="167" t="s">
        <v>194</v>
      </c>
      <c r="AU113" s="167" t="s">
        <v>81</v>
      </c>
      <c r="AY113" s="18" t="s">
        <v>121</v>
      </c>
      <c r="BE113" s="168">
        <f>IF(N113="základní",J113,0)</f>
        <v>5050</v>
      </c>
      <c r="BF113" s="168">
        <f>IF(N113="snížená",J113,0)</f>
        <v>0</v>
      </c>
      <c r="BG113" s="168">
        <f>IF(N113="zákl. přenesená",J113,0)</f>
        <v>0</v>
      </c>
      <c r="BH113" s="168">
        <f>IF(N113="sníž. přenesená",J113,0)</f>
        <v>0</v>
      </c>
      <c r="BI113" s="168">
        <f>IF(N113="nulová",J113,0)</f>
        <v>0</v>
      </c>
      <c r="BJ113" s="18" t="s">
        <v>79</v>
      </c>
      <c r="BK113" s="168">
        <f>ROUND(I113*H113,2)</f>
        <v>5050</v>
      </c>
      <c r="BL113" s="18" t="s">
        <v>128</v>
      </c>
      <c r="BM113" s="167" t="s">
        <v>544</v>
      </c>
    </row>
    <row r="114" s="2" customFormat="1">
      <c r="A114" s="31"/>
      <c r="B114" s="32"/>
      <c r="C114" s="31"/>
      <c r="D114" s="169" t="s">
        <v>130</v>
      </c>
      <c r="E114" s="31"/>
      <c r="F114" s="170" t="s">
        <v>543</v>
      </c>
      <c r="G114" s="31"/>
      <c r="H114" s="31"/>
      <c r="I114" s="31"/>
      <c r="J114" s="31"/>
      <c r="K114" s="31"/>
      <c r="L114" s="32"/>
      <c r="M114" s="171"/>
      <c r="N114" s="172"/>
      <c r="O114" s="64"/>
      <c r="P114" s="64"/>
      <c r="Q114" s="64"/>
      <c r="R114" s="64"/>
      <c r="S114" s="64"/>
      <c r="T114" s="65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8" t="s">
        <v>130</v>
      </c>
      <c r="AU114" s="18" t="s">
        <v>81</v>
      </c>
    </row>
    <row r="115" s="2" customFormat="1" ht="16.5" customHeight="1">
      <c r="A115" s="31"/>
      <c r="B115" s="156"/>
      <c r="C115" s="157" t="s">
        <v>173</v>
      </c>
      <c r="D115" s="157" t="s">
        <v>123</v>
      </c>
      <c r="E115" s="158" t="s">
        <v>545</v>
      </c>
      <c r="F115" s="159" t="s">
        <v>546</v>
      </c>
      <c r="G115" s="160" t="s">
        <v>235</v>
      </c>
      <c r="H115" s="161">
        <v>16</v>
      </c>
      <c r="I115" s="162">
        <v>43.600000000000001</v>
      </c>
      <c r="J115" s="162">
        <f>ROUND(I115*H115,2)</f>
        <v>697.60000000000002</v>
      </c>
      <c r="K115" s="159" t="s">
        <v>127</v>
      </c>
      <c r="L115" s="32"/>
      <c r="M115" s="163" t="s">
        <v>3</v>
      </c>
      <c r="N115" s="164" t="s">
        <v>42</v>
      </c>
      <c r="O115" s="165">
        <v>0.123</v>
      </c>
      <c r="P115" s="165">
        <f>O115*H115</f>
        <v>1.968</v>
      </c>
      <c r="Q115" s="165">
        <v>0</v>
      </c>
      <c r="R115" s="165">
        <f>Q115*H115</f>
        <v>0</v>
      </c>
      <c r="S115" s="165">
        <v>0</v>
      </c>
      <c r="T115" s="166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67" t="s">
        <v>128</v>
      </c>
      <c r="AT115" s="167" t="s">
        <v>123</v>
      </c>
      <c r="AU115" s="167" t="s">
        <v>81</v>
      </c>
      <c r="AY115" s="18" t="s">
        <v>121</v>
      </c>
      <c r="BE115" s="168">
        <f>IF(N115="základní",J115,0)</f>
        <v>697.60000000000002</v>
      </c>
      <c r="BF115" s="168">
        <f>IF(N115="snížená",J115,0)</f>
        <v>0</v>
      </c>
      <c r="BG115" s="168">
        <f>IF(N115="zákl. přenesená",J115,0)</f>
        <v>0</v>
      </c>
      <c r="BH115" s="168">
        <f>IF(N115="sníž. přenesená",J115,0)</f>
        <v>0</v>
      </c>
      <c r="BI115" s="168">
        <f>IF(N115="nulová",J115,0)</f>
        <v>0</v>
      </c>
      <c r="BJ115" s="18" t="s">
        <v>79</v>
      </c>
      <c r="BK115" s="168">
        <f>ROUND(I115*H115,2)</f>
        <v>697.60000000000002</v>
      </c>
      <c r="BL115" s="18" t="s">
        <v>128</v>
      </c>
      <c r="BM115" s="167" t="s">
        <v>547</v>
      </c>
    </row>
    <row r="116" s="2" customFormat="1">
      <c r="A116" s="31"/>
      <c r="B116" s="32"/>
      <c r="C116" s="31"/>
      <c r="D116" s="169" t="s">
        <v>130</v>
      </c>
      <c r="E116" s="31"/>
      <c r="F116" s="170" t="s">
        <v>548</v>
      </c>
      <c r="G116" s="31"/>
      <c r="H116" s="31"/>
      <c r="I116" s="31"/>
      <c r="J116" s="31"/>
      <c r="K116" s="31"/>
      <c r="L116" s="32"/>
      <c r="M116" s="171"/>
      <c r="N116" s="172"/>
      <c r="O116" s="64"/>
      <c r="P116" s="64"/>
      <c r="Q116" s="64"/>
      <c r="R116" s="64"/>
      <c r="S116" s="64"/>
      <c r="T116" s="65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8" t="s">
        <v>130</v>
      </c>
      <c r="AU116" s="18" t="s">
        <v>81</v>
      </c>
    </row>
    <row r="117" s="2" customFormat="1">
      <c r="A117" s="31"/>
      <c r="B117" s="32"/>
      <c r="C117" s="31"/>
      <c r="D117" s="173" t="s">
        <v>132</v>
      </c>
      <c r="E117" s="31"/>
      <c r="F117" s="174" t="s">
        <v>549</v>
      </c>
      <c r="G117" s="31"/>
      <c r="H117" s="31"/>
      <c r="I117" s="31"/>
      <c r="J117" s="31"/>
      <c r="K117" s="31"/>
      <c r="L117" s="32"/>
      <c r="M117" s="171"/>
      <c r="N117" s="172"/>
      <c r="O117" s="64"/>
      <c r="P117" s="64"/>
      <c r="Q117" s="64"/>
      <c r="R117" s="64"/>
      <c r="S117" s="64"/>
      <c r="T117" s="65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8" t="s">
        <v>132</v>
      </c>
      <c r="AU117" s="18" t="s">
        <v>81</v>
      </c>
    </row>
    <row r="118" s="2" customFormat="1" ht="16.5" customHeight="1">
      <c r="A118" s="31"/>
      <c r="B118" s="156"/>
      <c r="C118" s="189" t="s">
        <v>181</v>
      </c>
      <c r="D118" s="189" t="s">
        <v>194</v>
      </c>
      <c r="E118" s="190" t="s">
        <v>550</v>
      </c>
      <c r="F118" s="191" t="s">
        <v>551</v>
      </c>
      <c r="G118" s="192" t="s">
        <v>235</v>
      </c>
      <c r="H118" s="193">
        <v>5</v>
      </c>
      <c r="I118" s="194">
        <v>10</v>
      </c>
      <c r="J118" s="194">
        <f>ROUND(I118*H118,2)</f>
        <v>50</v>
      </c>
      <c r="K118" s="191" t="s">
        <v>3</v>
      </c>
      <c r="L118" s="195"/>
      <c r="M118" s="196" t="s">
        <v>3</v>
      </c>
      <c r="N118" s="197" t="s">
        <v>42</v>
      </c>
      <c r="O118" s="165">
        <v>0</v>
      </c>
      <c r="P118" s="165">
        <f>O118*H118</f>
        <v>0</v>
      </c>
      <c r="Q118" s="165">
        <v>0.0030000000000000001</v>
      </c>
      <c r="R118" s="165">
        <f>Q118*H118</f>
        <v>0.014999999999999999</v>
      </c>
      <c r="S118" s="165">
        <v>0</v>
      </c>
      <c r="T118" s="166">
        <f>S118*H118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67" t="s">
        <v>181</v>
      </c>
      <c r="AT118" s="167" t="s">
        <v>194</v>
      </c>
      <c r="AU118" s="167" t="s">
        <v>81</v>
      </c>
      <c r="AY118" s="18" t="s">
        <v>121</v>
      </c>
      <c r="BE118" s="168">
        <f>IF(N118="základní",J118,0)</f>
        <v>50</v>
      </c>
      <c r="BF118" s="168">
        <f>IF(N118="snížená",J118,0)</f>
        <v>0</v>
      </c>
      <c r="BG118" s="168">
        <f>IF(N118="zákl. přenesená",J118,0)</f>
        <v>0</v>
      </c>
      <c r="BH118" s="168">
        <f>IF(N118="sníž. přenesená",J118,0)</f>
        <v>0</v>
      </c>
      <c r="BI118" s="168">
        <f>IF(N118="nulová",J118,0)</f>
        <v>0</v>
      </c>
      <c r="BJ118" s="18" t="s">
        <v>79</v>
      </c>
      <c r="BK118" s="168">
        <f>ROUND(I118*H118,2)</f>
        <v>50</v>
      </c>
      <c r="BL118" s="18" t="s">
        <v>128</v>
      </c>
      <c r="BM118" s="167" t="s">
        <v>552</v>
      </c>
    </row>
    <row r="119" s="2" customFormat="1">
      <c r="A119" s="31"/>
      <c r="B119" s="32"/>
      <c r="C119" s="31"/>
      <c r="D119" s="169" t="s">
        <v>130</v>
      </c>
      <c r="E119" s="31"/>
      <c r="F119" s="170" t="s">
        <v>551</v>
      </c>
      <c r="G119" s="31"/>
      <c r="H119" s="31"/>
      <c r="I119" s="31"/>
      <c r="J119" s="31"/>
      <c r="K119" s="31"/>
      <c r="L119" s="32"/>
      <c r="M119" s="171"/>
      <c r="N119" s="172"/>
      <c r="O119" s="64"/>
      <c r="P119" s="64"/>
      <c r="Q119" s="64"/>
      <c r="R119" s="64"/>
      <c r="S119" s="64"/>
      <c r="T119" s="65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8" t="s">
        <v>130</v>
      </c>
      <c r="AU119" s="18" t="s">
        <v>81</v>
      </c>
    </row>
    <row r="120" s="2" customFormat="1" ht="16.5" customHeight="1">
      <c r="A120" s="31"/>
      <c r="B120" s="156"/>
      <c r="C120" s="189" t="s">
        <v>187</v>
      </c>
      <c r="D120" s="189" t="s">
        <v>194</v>
      </c>
      <c r="E120" s="190" t="s">
        <v>553</v>
      </c>
      <c r="F120" s="191" t="s">
        <v>554</v>
      </c>
      <c r="G120" s="192" t="s">
        <v>235</v>
      </c>
      <c r="H120" s="193">
        <v>11</v>
      </c>
      <c r="I120" s="194">
        <v>4.5499999999999998</v>
      </c>
      <c r="J120" s="194">
        <f>ROUND(I120*H120,2)</f>
        <v>50.049999999999997</v>
      </c>
      <c r="K120" s="191" t="s">
        <v>3</v>
      </c>
      <c r="L120" s="195"/>
      <c r="M120" s="196" t="s">
        <v>3</v>
      </c>
      <c r="N120" s="197" t="s">
        <v>42</v>
      </c>
      <c r="O120" s="165">
        <v>0</v>
      </c>
      <c r="P120" s="165">
        <f>O120*H120</f>
        <v>0</v>
      </c>
      <c r="Q120" s="165">
        <v>0.0050000000000000001</v>
      </c>
      <c r="R120" s="165">
        <f>Q120*H120</f>
        <v>0.055</v>
      </c>
      <c r="S120" s="165">
        <v>0</v>
      </c>
      <c r="T120" s="166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67" t="s">
        <v>181</v>
      </c>
      <c r="AT120" s="167" t="s">
        <v>194</v>
      </c>
      <c r="AU120" s="167" t="s">
        <v>81</v>
      </c>
      <c r="AY120" s="18" t="s">
        <v>121</v>
      </c>
      <c r="BE120" s="168">
        <f>IF(N120="základní",J120,0)</f>
        <v>50.049999999999997</v>
      </c>
      <c r="BF120" s="168">
        <f>IF(N120="snížená",J120,0)</f>
        <v>0</v>
      </c>
      <c r="BG120" s="168">
        <f>IF(N120="zákl. přenesená",J120,0)</f>
        <v>0</v>
      </c>
      <c r="BH120" s="168">
        <f>IF(N120="sníž. přenesená",J120,0)</f>
        <v>0</v>
      </c>
      <c r="BI120" s="168">
        <f>IF(N120="nulová",J120,0)</f>
        <v>0</v>
      </c>
      <c r="BJ120" s="18" t="s">
        <v>79</v>
      </c>
      <c r="BK120" s="168">
        <f>ROUND(I120*H120,2)</f>
        <v>50.049999999999997</v>
      </c>
      <c r="BL120" s="18" t="s">
        <v>128</v>
      </c>
      <c r="BM120" s="167" t="s">
        <v>555</v>
      </c>
    </row>
    <row r="121" s="2" customFormat="1">
      <c r="A121" s="31"/>
      <c r="B121" s="32"/>
      <c r="C121" s="31"/>
      <c r="D121" s="169" t="s">
        <v>130</v>
      </c>
      <c r="E121" s="31"/>
      <c r="F121" s="170" t="s">
        <v>554</v>
      </c>
      <c r="G121" s="31"/>
      <c r="H121" s="31"/>
      <c r="I121" s="31"/>
      <c r="J121" s="31"/>
      <c r="K121" s="31"/>
      <c r="L121" s="32"/>
      <c r="M121" s="171"/>
      <c r="N121" s="172"/>
      <c r="O121" s="64"/>
      <c r="P121" s="64"/>
      <c r="Q121" s="64"/>
      <c r="R121" s="64"/>
      <c r="S121" s="64"/>
      <c r="T121" s="65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8" t="s">
        <v>130</v>
      </c>
      <c r="AU121" s="18" t="s">
        <v>81</v>
      </c>
    </row>
    <row r="122" s="2" customFormat="1" ht="16.5" customHeight="1">
      <c r="A122" s="31"/>
      <c r="B122" s="156"/>
      <c r="C122" s="157" t="s">
        <v>159</v>
      </c>
      <c r="D122" s="157" t="s">
        <v>123</v>
      </c>
      <c r="E122" s="158" t="s">
        <v>556</v>
      </c>
      <c r="F122" s="159" t="s">
        <v>557</v>
      </c>
      <c r="G122" s="160" t="s">
        <v>235</v>
      </c>
      <c r="H122" s="161">
        <v>11</v>
      </c>
      <c r="I122" s="162">
        <v>124</v>
      </c>
      <c r="J122" s="162">
        <f>ROUND(I122*H122,2)</f>
        <v>1364</v>
      </c>
      <c r="K122" s="159" t="s">
        <v>127</v>
      </c>
      <c r="L122" s="32"/>
      <c r="M122" s="163" t="s">
        <v>3</v>
      </c>
      <c r="N122" s="164" t="s">
        <v>42</v>
      </c>
      <c r="O122" s="165">
        <v>0.35799999999999998</v>
      </c>
      <c r="P122" s="165">
        <f>O122*H122</f>
        <v>3.9379999999999997</v>
      </c>
      <c r="Q122" s="165">
        <v>0</v>
      </c>
      <c r="R122" s="165">
        <f>Q122*H122</f>
        <v>0</v>
      </c>
      <c r="S122" s="165">
        <v>0</v>
      </c>
      <c r="T122" s="166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7" t="s">
        <v>128</v>
      </c>
      <c r="AT122" s="167" t="s">
        <v>123</v>
      </c>
      <c r="AU122" s="167" t="s">
        <v>81</v>
      </c>
      <c r="AY122" s="18" t="s">
        <v>121</v>
      </c>
      <c r="BE122" s="168">
        <f>IF(N122="základní",J122,0)</f>
        <v>1364</v>
      </c>
      <c r="BF122" s="168">
        <f>IF(N122="snížená",J122,0)</f>
        <v>0</v>
      </c>
      <c r="BG122" s="168">
        <f>IF(N122="zákl. přenesená",J122,0)</f>
        <v>0</v>
      </c>
      <c r="BH122" s="168">
        <f>IF(N122="sníž. přenesená",J122,0)</f>
        <v>0</v>
      </c>
      <c r="BI122" s="168">
        <f>IF(N122="nulová",J122,0)</f>
        <v>0</v>
      </c>
      <c r="BJ122" s="18" t="s">
        <v>79</v>
      </c>
      <c r="BK122" s="168">
        <f>ROUND(I122*H122,2)</f>
        <v>1364</v>
      </c>
      <c r="BL122" s="18" t="s">
        <v>128</v>
      </c>
      <c r="BM122" s="167" t="s">
        <v>558</v>
      </c>
    </row>
    <row r="123" s="2" customFormat="1">
      <c r="A123" s="31"/>
      <c r="B123" s="32"/>
      <c r="C123" s="31"/>
      <c r="D123" s="169" t="s">
        <v>130</v>
      </c>
      <c r="E123" s="31"/>
      <c r="F123" s="170" t="s">
        <v>559</v>
      </c>
      <c r="G123" s="31"/>
      <c r="H123" s="31"/>
      <c r="I123" s="31"/>
      <c r="J123" s="31"/>
      <c r="K123" s="31"/>
      <c r="L123" s="32"/>
      <c r="M123" s="171"/>
      <c r="N123" s="172"/>
      <c r="O123" s="64"/>
      <c r="P123" s="64"/>
      <c r="Q123" s="64"/>
      <c r="R123" s="64"/>
      <c r="S123" s="64"/>
      <c r="T123" s="65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8" t="s">
        <v>130</v>
      </c>
      <c r="AU123" s="18" t="s">
        <v>81</v>
      </c>
    </row>
    <row r="124" s="2" customFormat="1">
      <c r="A124" s="31"/>
      <c r="B124" s="32"/>
      <c r="C124" s="31"/>
      <c r="D124" s="173" t="s">
        <v>132</v>
      </c>
      <c r="E124" s="31"/>
      <c r="F124" s="174" t="s">
        <v>560</v>
      </c>
      <c r="G124" s="31"/>
      <c r="H124" s="31"/>
      <c r="I124" s="31"/>
      <c r="J124" s="31"/>
      <c r="K124" s="31"/>
      <c r="L124" s="32"/>
      <c r="M124" s="171"/>
      <c r="N124" s="172"/>
      <c r="O124" s="64"/>
      <c r="P124" s="64"/>
      <c r="Q124" s="64"/>
      <c r="R124" s="64"/>
      <c r="S124" s="64"/>
      <c r="T124" s="65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8" t="s">
        <v>132</v>
      </c>
      <c r="AU124" s="18" t="s">
        <v>81</v>
      </c>
    </row>
    <row r="125" s="2" customFormat="1" ht="16.5" customHeight="1">
      <c r="A125" s="31"/>
      <c r="B125" s="156"/>
      <c r="C125" s="189" t="s">
        <v>166</v>
      </c>
      <c r="D125" s="189" t="s">
        <v>194</v>
      </c>
      <c r="E125" s="190" t="s">
        <v>561</v>
      </c>
      <c r="F125" s="191" t="s">
        <v>562</v>
      </c>
      <c r="G125" s="192" t="s">
        <v>235</v>
      </c>
      <c r="H125" s="193">
        <v>11</v>
      </c>
      <c r="I125" s="194">
        <v>1560</v>
      </c>
      <c r="J125" s="194">
        <f>ROUND(I125*H125,2)</f>
        <v>17160</v>
      </c>
      <c r="K125" s="191" t="s">
        <v>3</v>
      </c>
      <c r="L125" s="195"/>
      <c r="M125" s="196" t="s">
        <v>3</v>
      </c>
      <c r="N125" s="197" t="s">
        <v>42</v>
      </c>
      <c r="O125" s="165">
        <v>0</v>
      </c>
      <c r="P125" s="165">
        <f>O125*H125</f>
        <v>0</v>
      </c>
      <c r="Q125" s="165">
        <v>0.040000000000000001</v>
      </c>
      <c r="R125" s="165">
        <f>Q125*H125</f>
        <v>0.44</v>
      </c>
      <c r="S125" s="165">
        <v>0</v>
      </c>
      <c r="T125" s="166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7" t="s">
        <v>181</v>
      </c>
      <c r="AT125" s="167" t="s">
        <v>194</v>
      </c>
      <c r="AU125" s="167" t="s">
        <v>81</v>
      </c>
      <c r="AY125" s="18" t="s">
        <v>121</v>
      </c>
      <c r="BE125" s="168">
        <f>IF(N125="základní",J125,0)</f>
        <v>17160</v>
      </c>
      <c r="BF125" s="168">
        <f>IF(N125="snížená",J125,0)</f>
        <v>0</v>
      </c>
      <c r="BG125" s="168">
        <f>IF(N125="zákl. přenesená",J125,0)</f>
        <v>0</v>
      </c>
      <c r="BH125" s="168">
        <f>IF(N125="sníž. přenesená",J125,0)</f>
        <v>0</v>
      </c>
      <c r="BI125" s="168">
        <f>IF(N125="nulová",J125,0)</f>
        <v>0</v>
      </c>
      <c r="BJ125" s="18" t="s">
        <v>79</v>
      </c>
      <c r="BK125" s="168">
        <f>ROUND(I125*H125,2)</f>
        <v>17160</v>
      </c>
      <c r="BL125" s="18" t="s">
        <v>128</v>
      </c>
      <c r="BM125" s="167" t="s">
        <v>563</v>
      </c>
    </row>
    <row r="126" s="2" customFormat="1">
      <c r="A126" s="31"/>
      <c r="B126" s="32"/>
      <c r="C126" s="31"/>
      <c r="D126" s="169" t="s">
        <v>130</v>
      </c>
      <c r="E126" s="31"/>
      <c r="F126" s="170" t="s">
        <v>562</v>
      </c>
      <c r="G126" s="31"/>
      <c r="H126" s="31"/>
      <c r="I126" s="31"/>
      <c r="J126" s="31"/>
      <c r="K126" s="31"/>
      <c r="L126" s="32"/>
      <c r="M126" s="171"/>
      <c r="N126" s="172"/>
      <c r="O126" s="64"/>
      <c r="P126" s="64"/>
      <c r="Q126" s="64"/>
      <c r="R126" s="64"/>
      <c r="S126" s="64"/>
      <c r="T126" s="65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8" t="s">
        <v>130</v>
      </c>
      <c r="AU126" s="18" t="s">
        <v>81</v>
      </c>
    </row>
    <row r="127" s="2" customFormat="1" ht="16.5" customHeight="1">
      <c r="A127" s="31"/>
      <c r="B127" s="156"/>
      <c r="C127" s="157" t="s">
        <v>9</v>
      </c>
      <c r="D127" s="157" t="s">
        <v>123</v>
      </c>
      <c r="E127" s="158" t="s">
        <v>564</v>
      </c>
      <c r="F127" s="159" t="s">
        <v>565</v>
      </c>
      <c r="G127" s="160" t="s">
        <v>235</v>
      </c>
      <c r="H127" s="161">
        <v>11</v>
      </c>
      <c r="I127" s="162">
        <v>204</v>
      </c>
      <c r="J127" s="162">
        <f>ROUND(I127*H127,2)</f>
        <v>2244</v>
      </c>
      <c r="K127" s="159" t="s">
        <v>127</v>
      </c>
      <c r="L127" s="32"/>
      <c r="M127" s="163" t="s">
        <v>3</v>
      </c>
      <c r="N127" s="164" t="s">
        <v>42</v>
      </c>
      <c r="O127" s="165">
        <v>0.57399999999999995</v>
      </c>
      <c r="P127" s="165">
        <f>O127*H127</f>
        <v>6.3139999999999992</v>
      </c>
      <c r="Q127" s="165">
        <v>5.0000000000000002E-05</v>
      </c>
      <c r="R127" s="165">
        <f>Q127*H127</f>
        <v>0.00055000000000000003</v>
      </c>
      <c r="S127" s="165">
        <v>0</v>
      </c>
      <c r="T127" s="166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7" t="s">
        <v>128</v>
      </c>
      <c r="AT127" s="167" t="s">
        <v>123</v>
      </c>
      <c r="AU127" s="167" t="s">
        <v>81</v>
      </c>
      <c r="AY127" s="18" t="s">
        <v>121</v>
      </c>
      <c r="BE127" s="168">
        <f>IF(N127="základní",J127,0)</f>
        <v>2244</v>
      </c>
      <c r="BF127" s="168">
        <f>IF(N127="snížená",J127,0)</f>
        <v>0</v>
      </c>
      <c r="BG127" s="168">
        <f>IF(N127="zákl. přenesená",J127,0)</f>
        <v>0</v>
      </c>
      <c r="BH127" s="168">
        <f>IF(N127="sníž. přenesená",J127,0)</f>
        <v>0</v>
      </c>
      <c r="BI127" s="168">
        <f>IF(N127="nulová",J127,0)</f>
        <v>0</v>
      </c>
      <c r="BJ127" s="18" t="s">
        <v>79</v>
      </c>
      <c r="BK127" s="168">
        <f>ROUND(I127*H127,2)</f>
        <v>2244</v>
      </c>
      <c r="BL127" s="18" t="s">
        <v>128</v>
      </c>
      <c r="BM127" s="167" t="s">
        <v>566</v>
      </c>
    </row>
    <row r="128" s="2" customFormat="1">
      <c r="A128" s="31"/>
      <c r="B128" s="32"/>
      <c r="C128" s="31"/>
      <c r="D128" s="169" t="s">
        <v>130</v>
      </c>
      <c r="E128" s="31"/>
      <c r="F128" s="170" t="s">
        <v>567</v>
      </c>
      <c r="G128" s="31"/>
      <c r="H128" s="31"/>
      <c r="I128" s="31"/>
      <c r="J128" s="31"/>
      <c r="K128" s="31"/>
      <c r="L128" s="32"/>
      <c r="M128" s="171"/>
      <c r="N128" s="172"/>
      <c r="O128" s="64"/>
      <c r="P128" s="64"/>
      <c r="Q128" s="64"/>
      <c r="R128" s="64"/>
      <c r="S128" s="64"/>
      <c r="T128" s="65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8" t="s">
        <v>130</v>
      </c>
      <c r="AU128" s="18" t="s">
        <v>81</v>
      </c>
    </row>
    <row r="129" s="2" customFormat="1">
      <c r="A129" s="31"/>
      <c r="B129" s="32"/>
      <c r="C129" s="31"/>
      <c r="D129" s="173" t="s">
        <v>132</v>
      </c>
      <c r="E129" s="31"/>
      <c r="F129" s="174" t="s">
        <v>568</v>
      </c>
      <c r="G129" s="31"/>
      <c r="H129" s="31"/>
      <c r="I129" s="31"/>
      <c r="J129" s="31"/>
      <c r="K129" s="31"/>
      <c r="L129" s="32"/>
      <c r="M129" s="171"/>
      <c r="N129" s="172"/>
      <c r="O129" s="64"/>
      <c r="P129" s="64"/>
      <c r="Q129" s="64"/>
      <c r="R129" s="64"/>
      <c r="S129" s="64"/>
      <c r="T129" s="65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8" t="s">
        <v>132</v>
      </c>
      <c r="AU129" s="18" t="s">
        <v>81</v>
      </c>
    </row>
    <row r="130" s="2" customFormat="1" ht="16.5" customHeight="1">
      <c r="A130" s="31"/>
      <c r="B130" s="156"/>
      <c r="C130" s="189" t="s">
        <v>232</v>
      </c>
      <c r="D130" s="189" t="s">
        <v>194</v>
      </c>
      <c r="E130" s="190" t="s">
        <v>569</v>
      </c>
      <c r="F130" s="191" t="s">
        <v>570</v>
      </c>
      <c r="G130" s="192" t="s">
        <v>235</v>
      </c>
      <c r="H130" s="193">
        <v>33</v>
      </c>
      <c r="I130" s="194">
        <v>110</v>
      </c>
      <c r="J130" s="194">
        <f>ROUND(I130*H130,2)</f>
        <v>3630</v>
      </c>
      <c r="K130" s="191" t="s">
        <v>127</v>
      </c>
      <c r="L130" s="195"/>
      <c r="M130" s="196" t="s">
        <v>3</v>
      </c>
      <c r="N130" s="197" t="s">
        <v>42</v>
      </c>
      <c r="O130" s="165">
        <v>0</v>
      </c>
      <c r="P130" s="165">
        <f>O130*H130</f>
        <v>0</v>
      </c>
      <c r="Q130" s="165">
        <v>0.0047200000000000002</v>
      </c>
      <c r="R130" s="165">
        <f>Q130*H130</f>
        <v>0.15576000000000001</v>
      </c>
      <c r="S130" s="165">
        <v>0</v>
      </c>
      <c r="T130" s="166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7" t="s">
        <v>181</v>
      </c>
      <c r="AT130" s="167" t="s">
        <v>194</v>
      </c>
      <c r="AU130" s="167" t="s">
        <v>81</v>
      </c>
      <c r="AY130" s="18" t="s">
        <v>121</v>
      </c>
      <c r="BE130" s="168">
        <f>IF(N130="základní",J130,0)</f>
        <v>3630</v>
      </c>
      <c r="BF130" s="168">
        <f>IF(N130="snížená",J130,0)</f>
        <v>0</v>
      </c>
      <c r="BG130" s="168">
        <f>IF(N130="zákl. přenesená",J130,0)</f>
        <v>0</v>
      </c>
      <c r="BH130" s="168">
        <f>IF(N130="sníž. přenesená",J130,0)</f>
        <v>0</v>
      </c>
      <c r="BI130" s="168">
        <f>IF(N130="nulová",J130,0)</f>
        <v>0</v>
      </c>
      <c r="BJ130" s="18" t="s">
        <v>79</v>
      </c>
      <c r="BK130" s="168">
        <f>ROUND(I130*H130,2)</f>
        <v>3630</v>
      </c>
      <c r="BL130" s="18" t="s">
        <v>128</v>
      </c>
      <c r="BM130" s="167" t="s">
        <v>571</v>
      </c>
    </row>
    <row r="131" s="2" customFormat="1">
      <c r="A131" s="31"/>
      <c r="B131" s="32"/>
      <c r="C131" s="31"/>
      <c r="D131" s="169" t="s">
        <v>130</v>
      </c>
      <c r="E131" s="31"/>
      <c r="F131" s="170" t="s">
        <v>572</v>
      </c>
      <c r="G131" s="31"/>
      <c r="H131" s="31"/>
      <c r="I131" s="31"/>
      <c r="J131" s="31"/>
      <c r="K131" s="31"/>
      <c r="L131" s="32"/>
      <c r="M131" s="171"/>
      <c r="N131" s="172"/>
      <c r="O131" s="64"/>
      <c r="P131" s="64"/>
      <c r="Q131" s="64"/>
      <c r="R131" s="64"/>
      <c r="S131" s="64"/>
      <c r="T131" s="65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8" t="s">
        <v>130</v>
      </c>
      <c r="AU131" s="18" t="s">
        <v>81</v>
      </c>
    </row>
    <row r="132" s="2" customFormat="1">
      <c r="A132" s="31"/>
      <c r="B132" s="32"/>
      <c r="C132" s="31"/>
      <c r="D132" s="173" t="s">
        <v>132</v>
      </c>
      <c r="E132" s="31"/>
      <c r="F132" s="174" t="s">
        <v>573</v>
      </c>
      <c r="G132" s="31"/>
      <c r="H132" s="31"/>
      <c r="I132" s="31"/>
      <c r="J132" s="31"/>
      <c r="K132" s="31"/>
      <c r="L132" s="32"/>
      <c r="M132" s="171"/>
      <c r="N132" s="172"/>
      <c r="O132" s="64"/>
      <c r="P132" s="64"/>
      <c r="Q132" s="64"/>
      <c r="R132" s="64"/>
      <c r="S132" s="64"/>
      <c r="T132" s="65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8" t="s">
        <v>132</v>
      </c>
      <c r="AU132" s="18" t="s">
        <v>81</v>
      </c>
    </row>
    <row r="133" s="2" customFormat="1" ht="16.5" customHeight="1">
      <c r="A133" s="31"/>
      <c r="B133" s="156"/>
      <c r="C133" s="157" t="s">
        <v>207</v>
      </c>
      <c r="D133" s="157" t="s">
        <v>123</v>
      </c>
      <c r="E133" s="158" t="s">
        <v>574</v>
      </c>
      <c r="F133" s="159" t="s">
        <v>575</v>
      </c>
      <c r="G133" s="160" t="s">
        <v>235</v>
      </c>
      <c r="H133" s="161">
        <v>11</v>
      </c>
      <c r="I133" s="162">
        <v>81.5</v>
      </c>
      <c r="J133" s="162">
        <f>ROUND(I133*H133,2)</f>
        <v>896.5</v>
      </c>
      <c r="K133" s="159" t="s">
        <v>127</v>
      </c>
      <c r="L133" s="32"/>
      <c r="M133" s="163" t="s">
        <v>3</v>
      </c>
      <c r="N133" s="164" t="s">
        <v>42</v>
      </c>
      <c r="O133" s="165">
        <v>0.187</v>
      </c>
      <c r="P133" s="165">
        <f>O133*H133</f>
        <v>2.0569999999999999</v>
      </c>
      <c r="Q133" s="165">
        <v>0</v>
      </c>
      <c r="R133" s="165">
        <f>Q133*H133</f>
        <v>0</v>
      </c>
      <c r="S133" s="165">
        <v>0</v>
      </c>
      <c r="T133" s="166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7" t="s">
        <v>128</v>
      </c>
      <c r="AT133" s="167" t="s">
        <v>123</v>
      </c>
      <c r="AU133" s="167" t="s">
        <v>81</v>
      </c>
      <c r="AY133" s="18" t="s">
        <v>121</v>
      </c>
      <c r="BE133" s="168">
        <f>IF(N133="základní",J133,0)</f>
        <v>896.5</v>
      </c>
      <c r="BF133" s="168">
        <f>IF(N133="snížená",J133,0)</f>
        <v>0</v>
      </c>
      <c r="BG133" s="168">
        <f>IF(N133="zákl. přenesená",J133,0)</f>
        <v>0</v>
      </c>
      <c r="BH133" s="168">
        <f>IF(N133="sníž. přenesená",J133,0)</f>
        <v>0</v>
      </c>
      <c r="BI133" s="168">
        <f>IF(N133="nulová",J133,0)</f>
        <v>0</v>
      </c>
      <c r="BJ133" s="18" t="s">
        <v>79</v>
      </c>
      <c r="BK133" s="168">
        <f>ROUND(I133*H133,2)</f>
        <v>896.5</v>
      </c>
      <c r="BL133" s="18" t="s">
        <v>128</v>
      </c>
      <c r="BM133" s="167" t="s">
        <v>576</v>
      </c>
    </row>
    <row r="134" s="2" customFormat="1">
      <c r="A134" s="31"/>
      <c r="B134" s="32"/>
      <c r="C134" s="31"/>
      <c r="D134" s="169" t="s">
        <v>130</v>
      </c>
      <c r="E134" s="31"/>
      <c r="F134" s="170" t="s">
        <v>577</v>
      </c>
      <c r="G134" s="31"/>
      <c r="H134" s="31"/>
      <c r="I134" s="31"/>
      <c r="J134" s="31"/>
      <c r="K134" s="31"/>
      <c r="L134" s="32"/>
      <c r="M134" s="171"/>
      <c r="N134" s="172"/>
      <c r="O134" s="64"/>
      <c r="P134" s="64"/>
      <c r="Q134" s="64"/>
      <c r="R134" s="64"/>
      <c r="S134" s="64"/>
      <c r="T134" s="65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8" t="s">
        <v>130</v>
      </c>
      <c r="AU134" s="18" t="s">
        <v>81</v>
      </c>
    </row>
    <row r="135" s="2" customFormat="1">
      <c r="A135" s="31"/>
      <c r="B135" s="32"/>
      <c r="C135" s="31"/>
      <c r="D135" s="173" t="s">
        <v>132</v>
      </c>
      <c r="E135" s="31"/>
      <c r="F135" s="174" t="s">
        <v>578</v>
      </c>
      <c r="G135" s="31"/>
      <c r="H135" s="31"/>
      <c r="I135" s="31"/>
      <c r="J135" s="31"/>
      <c r="K135" s="31"/>
      <c r="L135" s="32"/>
      <c r="M135" s="171"/>
      <c r="N135" s="172"/>
      <c r="O135" s="64"/>
      <c r="P135" s="64"/>
      <c r="Q135" s="64"/>
      <c r="R135" s="64"/>
      <c r="S135" s="64"/>
      <c r="T135" s="65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8" t="s">
        <v>132</v>
      </c>
      <c r="AU135" s="18" t="s">
        <v>81</v>
      </c>
    </row>
    <row r="136" s="2" customFormat="1" ht="16.5" customHeight="1">
      <c r="A136" s="31"/>
      <c r="B136" s="156"/>
      <c r="C136" s="189" t="s">
        <v>214</v>
      </c>
      <c r="D136" s="189" t="s">
        <v>194</v>
      </c>
      <c r="E136" s="190" t="s">
        <v>579</v>
      </c>
      <c r="F136" s="191" t="s">
        <v>580</v>
      </c>
      <c r="G136" s="192" t="s">
        <v>581</v>
      </c>
      <c r="H136" s="193">
        <v>5</v>
      </c>
      <c r="I136" s="194">
        <v>460</v>
      </c>
      <c r="J136" s="194">
        <f>ROUND(I136*H136,2)</f>
        <v>2300</v>
      </c>
      <c r="K136" s="191" t="s">
        <v>3</v>
      </c>
      <c r="L136" s="195"/>
      <c r="M136" s="196" t="s">
        <v>3</v>
      </c>
      <c r="N136" s="197" t="s">
        <v>42</v>
      </c>
      <c r="O136" s="165">
        <v>0</v>
      </c>
      <c r="P136" s="165">
        <f>O136*H136</f>
        <v>0</v>
      </c>
      <c r="Q136" s="165">
        <v>1</v>
      </c>
      <c r="R136" s="165">
        <f>Q136*H136</f>
        <v>5</v>
      </c>
      <c r="S136" s="165">
        <v>0</v>
      </c>
      <c r="T136" s="166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7" t="s">
        <v>181</v>
      </c>
      <c r="AT136" s="167" t="s">
        <v>194</v>
      </c>
      <c r="AU136" s="167" t="s">
        <v>81</v>
      </c>
      <c r="AY136" s="18" t="s">
        <v>121</v>
      </c>
      <c r="BE136" s="168">
        <f>IF(N136="základní",J136,0)</f>
        <v>2300</v>
      </c>
      <c r="BF136" s="168">
        <f>IF(N136="snížená",J136,0)</f>
        <v>0</v>
      </c>
      <c r="BG136" s="168">
        <f>IF(N136="zákl. přenesená",J136,0)</f>
        <v>0</v>
      </c>
      <c r="BH136" s="168">
        <f>IF(N136="sníž. přenesená",J136,0)</f>
        <v>0</v>
      </c>
      <c r="BI136" s="168">
        <f>IF(N136="nulová",J136,0)</f>
        <v>0</v>
      </c>
      <c r="BJ136" s="18" t="s">
        <v>79</v>
      </c>
      <c r="BK136" s="168">
        <f>ROUND(I136*H136,2)</f>
        <v>2300</v>
      </c>
      <c r="BL136" s="18" t="s">
        <v>128</v>
      </c>
      <c r="BM136" s="167" t="s">
        <v>582</v>
      </c>
    </row>
    <row r="137" s="2" customFormat="1">
      <c r="A137" s="31"/>
      <c r="B137" s="32"/>
      <c r="C137" s="31"/>
      <c r="D137" s="169" t="s">
        <v>130</v>
      </c>
      <c r="E137" s="31"/>
      <c r="F137" s="170" t="s">
        <v>580</v>
      </c>
      <c r="G137" s="31"/>
      <c r="H137" s="31"/>
      <c r="I137" s="31"/>
      <c r="J137" s="31"/>
      <c r="K137" s="31"/>
      <c r="L137" s="32"/>
      <c r="M137" s="198"/>
      <c r="N137" s="199"/>
      <c r="O137" s="200"/>
      <c r="P137" s="200"/>
      <c r="Q137" s="200"/>
      <c r="R137" s="200"/>
      <c r="S137" s="200"/>
      <c r="T137" s="20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8" t="s">
        <v>130</v>
      </c>
      <c r="AU137" s="18" t="s">
        <v>81</v>
      </c>
    </row>
    <row r="138" s="2" customFormat="1" ht="6.96" customHeight="1">
      <c r="A138" s="31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32"/>
      <c r="M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</sheetData>
  <autoFilter ref="C80:K13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1_02/111111101"/>
    <hyperlink ref="F90" r:id="rId2" display="https://podminky.urs.cz/item/CS_URS_2021_02/112101101"/>
    <hyperlink ref="F93" r:id="rId3" display="https://podminky.urs.cz/item/CS_URS_2021_02/112251101"/>
    <hyperlink ref="F96" r:id="rId4" display="https://podminky.urs.cz/item/CS_URS_2021_02/121112003"/>
    <hyperlink ref="F100" r:id="rId5" display="https://podminky.urs.cz/item/CS_URS_2021_02/183104232"/>
    <hyperlink ref="F106" r:id="rId6" display="https://podminky.urs.cz/item/CS_URS_2021_02/183111112"/>
    <hyperlink ref="F109" r:id="rId7" display="https://podminky.urs.cz/item/CS_URS_2021_02/183205112"/>
    <hyperlink ref="F112" r:id="rId8" display="https://podminky.urs.cz/item/CS_URS_2021_02/183211312"/>
    <hyperlink ref="F117" r:id="rId9" display="https://podminky.urs.cz/item/CS_URS_2021_02/184102213"/>
    <hyperlink ref="F124" r:id="rId10" display="https://podminky.urs.cz/item/CS_URS_2021_02/184201112"/>
    <hyperlink ref="F129" r:id="rId11" display="https://podminky.urs.cz/item/CS_URS_2021_02/184215132"/>
    <hyperlink ref="F132" r:id="rId12" display="https://podminky.urs.cz/item/CS_URS_2021_02/60591253"/>
    <hyperlink ref="F135" r:id="rId13" display="https://podminky.urs.cz/item/CS_URS_2021_02/18421541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4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02" customWidth="1"/>
    <col min="2" max="2" width="1.667969" style="202" customWidth="1"/>
    <col min="3" max="4" width="5" style="202" customWidth="1"/>
    <col min="5" max="5" width="11.66016" style="202" customWidth="1"/>
    <col min="6" max="6" width="9.160156" style="202" customWidth="1"/>
    <col min="7" max="7" width="5" style="202" customWidth="1"/>
    <col min="8" max="8" width="77.83203" style="202" customWidth="1"/>
    <col min="9" max="10" width="20" style="202" customWidth="1"/>
    <col min="11" max="11" width="1.667969" style="202" customWidth="1"/>
  </cols>
  <sheetData>
    <row r="1" s="1" customFormat="1" ht="37.5" customHeight="1"/>
    <row r="2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="15" customFormat="1" ht="45" customHeight="1">
      <c r="B3" s="206"/>
      <c r="C3" s="207" t="s">
        <v>583</v>
      </c>
      <c r="D3" s="207"/>
      <c r="E3" s="207"/>
      <c r="F3" s="207"/>
      <c r="G3" s="207"/>
      <c r="H3" s="207"/>
      <c r="I3" s="207"/>
      <c r="J3" s="207"/>
      <c r="K3" s="208"/>
    </row>
    <row r="4" s="1" customFormat="1" ht="25.5" customHeight="1">
      <c r="B4" s="209"/>
      <c r="C4" s="210" t="s">
        <v>584</v>
      </c>
      <c r="D4" s="210"/>
      <c r="E4" s="210"/>
      <c r="F4" s="210"/>
      <c r="G4" s="210"/>
      <c r="H4" s="210"/>
      <c r="I4" s="210"/>
      <c r="J4" s="210"/>
      <c r="K4" s="211"/>
    </row>
    <row r="5" s="1" customFormat="1" ht="5.25" customHeight="1">
      <c r="B5" s="209"/>
      <c r="C5" s="212"/>
      <c r="D5" s="212"/>
      <c r="E5" s="212"/>
      <c r="F5" s="212"/>
      <c r="G5" s="212"/>
      <c r="H5" s="212"/>
      <c r="I5" s="212"/>
      <c r="J5" s="212"/>
      <c r="K5" s="211"/>
    </row>
    <row r="6" s="1" customFormat="1" ht="15" customHeight="1">
      <c r="B6" s="209"/>
      <c r="C6" s="213" t="s">
        <v>585</v>
      </c>
      <c r="D6" s="213"/>
      <c r="E6" s="213"/>
      <c r="F6" s="213"/>
      <c r="G6" s="213"/>
      <c r="H6" s="213"/>
      <c r="I6" s="213"/>
      <c r="J6" s="213"/>
      <c r="K6" s="211"/>
    </row>
    <row r="7" s="1" customFormat="1" ht="15" customHeight="1">
      <c r="B7" s="214"/>
      <c r="C7" s="213" t="s">
        <v>586</v>
      </c>
      <c r="D7" s="213"/>
      <c r="E7" s="213"/>
      <c r="F7" s="213"/>
      <c r="G7" s="213"/>
      <c r="H7" s="213"/>
      <c r="I7" s="213"/>
      <c r="J7" s="213"/>
      <c r="K7" s="211"/>
    </row>
    <row r="8" s="1" customFormat="1" ht="12.75" customHeight="1">
      <c r="B8" s="214"/>
      <c r="C8" s="213"/>
      <c r="D8" s="213"/>
      <c r="E8" s="213"/>
      <c r="F8" s="213"/>
      <c r="G8" s="213"/>
      <c r="H8" s="213"/>
      <c r="I8" s="213"/>
      <c r="J8" s="213"/>
      <c r="K8" s="211"/>
    </row>
    <row r="9" s="1" customFormat="1" ht="15" customHeight="1">
      <c r="B9" s="214"/>
      <c r="C9" s="213" t="s">
        <v>587</v>
      </c>
      <c r="D9" s="213"/>
      <c r="E9" s="213"/>
      <c r="F9" s="213"/>
      <c r="G9" s="213"/>
      <c r="H9" s="213"/>
      <c r="I9" s="213"/>
      <c r="J9" s="213"/>
      <c r="K9" s="211"/>
    </row>
    <row r="10" s="1" customFormat="1" ht="15" customHeight="1">
      <c r="B10" s="214"/>
      <c r="C10" s="213"/>
      <c r="D10" s="213" t="s">
        <v>588</v>
      </c>
      <c r="E10" s="213"/>
      <c r="F10" s="213"/>
      <c r="G10" s="213"/>
      <c r="H10" s="213"/>
      <c r="I10" s="213"/>
      <c r="J10" s="213"/>
      <c r="K10" s="211"/>
    </row>
    <row r="11" s="1" customFormat="1" ht="15" customHeight="1">
      <c r="B11" s="214"/>
      <c r="C11" s="215"/>
      <c r="D11" s="213" t="s">
        <v>589</v>
      </c>
      <c r="E11" s="213"/>
      <c r="F11" s="213"/>
      <c r="G11" s="213"/>
      <c r="H11" s="213"/>
      <c r="I11" s="213"/>
      <c r="J11" s="213"/>
      <c r="K11" s="211"/>
    </row>
    <row r="12" s="1" customFormat="1" ht="15" customHeight="1">
      <c r="B12" s="214"/>
      <c r="C12" s="215"/>
      <c r="D12" s="213"/>
      <c r="E12" s="213"/>
      <c r="F12" s="213"/>
      <c r="G12" s="213"/>
      <c r="H12" s="213"/>
      <c r="I12" s="213"/>
      <c r="J12" s="213"/>
      <c r="K12" s="211"/>
    </row>
    <row r="13" s="1" customFormat="1" ht="15" customHeight="1">
      <c r="B13" s="214"/>
      <c r="C13" s="215"/>
      <c r="D13" s="216" t="s">
        <v>590</v>
      </c>
      <c r="E13" s="213"/>
      <c r="F13" s="213"/>
      <c r="G13" s="213"/>
      <c r="H13" s="213"/>
      <c r="I13" s="213"/>
      <c r="J13" s="213"/>
      <c r="K13" s="211"/>
    </row>
    <row r="14" s="1" customFormat="1" ht="12.75" customHeight="1">
      <c r="B14" s="214"/>
      <c r="C14" s="215"/>
      <c r="D14" s="215"/>
      <c r="E14" s="215"/>
      <c r="F14" s="215"/>
      <c r="G14" s="215"/>
      <c r="H14" s="215"/>
      <c r="I14" s="215"/>
      <c r="J14" s="215"/>
      <c r="K14" s="211"/>
    </row>
    <row r="15" s="1" customFormat="1" ht="15" customHeight="1">
      <c r="B15" s="214"/>
      <c r="C15" s="215"/>
      <c r="D15" s="213" t="s">
        <v>591</v>
      </c>
      <c r="E15" s="213"/>
      <c r="F15" s="213"/>
      <c r="G15" s="213"/>
      <c r="H15" s="213"/>
      <c r="I15" s="213"/>
      <c r="J15" s="213"/>
      <c r="K15" s="211"/>
    </row>
    <row r="16" s="1" customFormat="1" ht="15" customHeight="1">
      <c r="B16" s="214"/>
      <c r="C16" s="215"/>
      <c r="D16" s="213" t="s">
        <v>592</v>
      </c>
      <c r="E16" s="213"/>
      <c r="F16" s="213"/>
      <c r="G16" s="213"/>
      <c r="H16" s="213"/>
      <c r="I16" s="213"/>
      <c r="J16" s="213"/>
      <c r="K16" s="211"/>
    </row>
    <row r="17" s="1" customFormat="1" ht="15" customHeight="1">
      <c r="B17" s="214"/>
      <c r="C17" s="215"/>
      <c r="D17" s="213" t="s">
        <v>593</v>
      </c>
      <c r="E17" s="213"/>
      <c r="F17" s="213"/>
      <c r="G17" s="213"/>
      <c r="H17" s="213"/>
      <c r="I17" s="213"/>
      <c r="J17" s="213"/>
      <c r="K17" s="211"/>
    </row>
    <row r="18" s="1" customFormat="1" ht="15" customHeight="1">
      <c r="B18" s="214"/>
      <c r="C18" s="215"/>
      <c r="D18" s="215"/>
      <c r="E18" s="217" t="s">
        <v>78</v>
      </c>
      <c r="F18" s="213" t="s">
        <v>594</v>
      </c>
      <c r="G18" s="213"/>
      <c r="H18" s="213"/>
      <c r="I18" s="213"/>
      <c r="J18" s="213"/>
      <c r="K18" s="211"/>
    </row>
    <row r="19" s="1" customFormat="1" ht="15" customHeight="1">
      <c r="B19" s="214"/>
      <c r="C19" s="215"/>
      <c r="D19" s="215"/>
      <c r="E19" s="217" t="s">
        <v>595</v>
      </c>
      <c r="F19" s="213" t="s">
        <v>596</v>
      </c>
      <c r="G19" s="213"/>
      <c r="H19" s="213"/>
      <c r="I19" s="213"/>
      <c r="J19" s="213"/>
      <c r="K19" s="211"/>
    </row>
    <row r="20" s="1" customFormat="1" ht="15" customHeight="1">
      <c r="B20" s="214"/>
      <c r="C20" s="215"/>
      <c r="D20" s="215"/>
      <c r="E20" s="217" t="s">
        <v>597</v>
      </c>
      <c r="F20" s="213" t="s">
        <v>598</v>
      </c>
      <c r="G20" s="213"/>
      <c r="H20" s="213"/>
      <c r="I20" s="213"/>
      <c r="J20" s="213"/>
      <c r="K20" s="211"/>
    </row>
    <row r="21" s="1" customFormat="1" ht="15" customHeight="1">
      <c r="B21" s="214"/>
      <c r="C21" s="215"/>
      <c r="D21" s="215"/>
      <c r="E21" s="217" t="s">
        <v>599</v>
      </c>
      <c r="F21" s="213" t="s">
        <v>600</v>
      </c>
      <c r="G21" s="213"/>
      <c r="H21" s="213"/>
      <c r="I21" s="213"/>
      <c r="J21" s="213"/>
      <c r="K21" s="211"/>
    </row>
    <row r="22" s="1" customFormat="1" ht="15" customHeight="1">
      <c r="B22" s="214"/>
      <c r="C22" s="215"/>
      <c r="D22" s="215"/>
      <c r="E22" s="217" t="s">
        <v>601</v>
      </c>
      <c r="F22" s="213" t="s">
        <v>602</v>
      </c>
      <c r="G22" s="213"/>
      <c r="H22" s="213"/>
      <c r="I22" s="213"/>
      <c r="J22" s="213"/>
      <c r="K22" s="211"/>
    </row>
    <row r="23" s="1" customFormat="1" ht="15" customHeight="1">
      <c r="B23" s="214"/>
      <c r="C23" s="215"/>
      <c r="D23" s="215"/>
      <c r="E23" s="217" t="s">
        <v>603</v>
      </c>
      <c r="F23" s="213" t="s">
        <v>604</v>
      </c>
      <c r="G23" s="213"/>
      <c r="H23" s="213"/>
      <c r="I23" s="213"/>
      <c r="J23" s="213"/>
      <c r="K23" s="211"/>
    </row>
    <row r="24" s="1" customFormat="1" ht="12.75" customHeight="1">
      <c r="B24" s="214"/>
      <c r="C24" s="215"/>
      <c r="D24" s="215"/>
      <c r="E24" s="215"/>
      <c r="F24" s="215"/>
      <c r="G24" s="215"/>
      <c r="H24" s="215"/>
      <c r="I24" s="215"/>
      <c r="J24" s="215"/>
      <c r="K24" s="211"/>
    </row>
    <row r="25" s="1" customFormat="1" ht="15" customHeight="1">
      <c r="B25" s="214"/>
      <c r="C25" s="213" t="s">
        <v>605</v>
      </c>
      <c r="D25" s="213"/>
      <c r="E25" s="213"/>
      <c r="F25" s="213"/>
      <c r="G25" s="213"/>
      <c r="H25" s="213"/>
      <c r="I25" s="213"/>
      <c r="J25" s="213"/>
      <c r="K25" s="211"/>
    </row>
    <row r="26" s="1" customFormat="1" ht="15" customHeight="1">
      <c r="B26" s="214"/>
      <c r="C26" s="213" t="s">
        <v>606</v>
      </c>
      <c r="D26" s="213"/>
      <c r="E26" s="213"/>
      <c r="F26" s="213"/>
      <c r="G26" s="213"/>
      <c r="H26" s="213"/>
      <c r="I26" s="213"/>
      <c r="J26" s="213"/>
      <c r="K26" s="211"/>
    </row>
    <row r="27" s="1" customFormat="1" ht="15" customHeight="1">
      <c r="B27" s="214"/>
      <c r="C27" s="213"/>
      <c r="D27" s="213" t="s">
        <v>607</v>
      </c>
      <c r="E27" s="213"/>
      <c r="F27" s="213"/>
      <c r="G27" s="213"/>
      <c r="H27" s="213"/>
      <c r="I27" s="213"/>
      <c r="J27" s="213"/>
      <c r="K27" s="211"/>
    </row>
    <row r="28" s="1" customFormat="1" ht="15" customHeight="1">
      <c r="B28" s="214"/>
      <c r="C28" s="215"/>
      <c r="D28" s="213" t="s">
        <v>608</v>
      </c>
      <c r="E28" s="213"/>
      <c r="F28" s="213"/>
      <c r="G28" s="213"/>
      <c r="H28" s="213"/>
      <c r="I28" s="213"/>
      <c r="J28" s="213"/>
      <c r="K28" s="211"/>
    </row>
    <row r="29" s="1" customFormat="1" ht="12.75" customHeight="1">
      <c r="B29" s="214"/>
      <c r="C29" s="215"/>
      <c r="D29" s="215"/>
      <c r="E29" s="215"/>
      <c r="F29" s="215"/>
      <c r="G29" s="215"/>
      <c r="H29" s="215"/>
      <c r="I29" s="215"/>
      <c r="J29" s="215"/>
      <c r="K29" s="211"/>
    </row>
    <row r="30" s="1" customFormat="1" ht="15" customHeight="1">
      <c r="B30" s="214"/>
      <c r="C30" s="215"/>
      <c r="D30" s="213" t="s">
        <v>609</v>
      </c>
      <c r="E30" s="213"/>
      <c r="F30" s="213"/>
      <c r="G30" s="213"/>
      <c r="H30" s="213"/>
      <c r="I30" s="213"/>
      <c r="J30" s="213"/>
      <c r="K30" s="211"/>
    </row>
    <row r="31" s="1" customFormat="1" ht="15" customHeight="1">
      <c r="B31" s="214"/>
      <c r="C31" s="215"/>
      <c r="D31" s="213" t="s">
        <v>610</v>
      </c>
      <c r="E31" s="213"/>
      <c r="F31" s="213"/>
      <c r="G31" s="213"/>
      <c r="H31" s="213"/>
      <c r="I31" s="213"/>
      <c r="J31" s="213"/>
      <c r="K31" s="211"/>
    </row>
    <row r="32" s="1" customFormat="1" ht="12.75" customHeight="1">
      <c r="B32" s="214"/>
      <c r="C32" s="215"/>
      <c r="D32" s="215"/>
      <c r="E32" s="215"/>
      <c r="F32" s="215"/>
      <c r="G32" s="215"/>
      <c r="H32" s="215"/>
      <c r="I32" s="215"/>
      <c r="J32" s="215"/>
      <c r="K32" s="211"/>
    </row>
    <row r="33" s="1" customFormat="1" ht="15" customHeight="1">
      <c r="B33" s="214"/>
      <c r="C33" s="215"/>
      <c r="D33" s="213" t="s">
        <v>611</v>
      </c>
      <c r="E33" s="213"/>
      <c r="F33" s="213"/>
      <c r="G33" s="213"/>
      <c r="H33" s="213"/>
      <c r="I33" s="213"/>
      <c r="J33" s="213"/>
      <c r="K33" s="211"/>
    </row>
    <row r="34" s="1" customFormat="1" ht="15" customHeight="1">
      <c r="B34" s="214"/>
      <c r="C34" s="215"/>
      <c r="D34" s="213" t="s">
        <v>612</v>
      </c>
      <c r="E34" s="213"/>
      <c r="F34" s="213"/>
      <c r="G34" s="213"/>
      <c r="H34" s="213"/>
      <c r="I34" s="213"/>
      <c r="J34" s="213"/>
      <c r="K34" s="211"/>
    </row>
    <row r="35" s="1" customFormat="1" ht="15" customHeight="1">
      <c r="B35" s="214"/>
      <c r="C35" s="215"/>
      <c r="D35" s="213" t="s">
        <v>613</v>
      </c>
      <c r="E35" s="213"/>
      <c r="F35" s="213"/>
      <c r="G35" s="213"/>
      <c r="H35" s="213"/>
      <c r="I35" s="213"/>
      <c r="J35" s="213"/>
      <c r="K35" s="211"/>
    </row>
    <row r="36" s="1" customFormat="1" ht="15" customHeight="1">
      <c r="B36" s="214"/>
      <c r="C36" s="215"/>
      <c r="D36" s="213"/>
      <c r="E36" s="216" t="s">
        <v>107</v>
      </c>
      <c r="F36" s="213"/>
      <c r="G36" s="213" t="s">
        <v>614</v>
      </c>
      <c r="H36" s="213"/>
      <c r="I36" s="213"/>
      <c r="J36" s="213"/>
      <c r="K36" s="211"/>
    </row>
    <row r="37" s="1" customFormat="1" ht="30.75" customHeight="1">
      <c r="B37" s="214"/>
      <c r="C37" s="215"/>
      <c r="D37" s="213"/>
      <c r="E37" s="216" t="s">
        <v>615</v>
      </c>
      <c r="F37" s="213"/>
      <c r="G37" s="213" t="s">
        <v>616</v>
      </c>
      <c r="H37" s="213"/>
      <c r="I37" s="213"/>
      <c r="J37" s="213"/>
      <c r="K37" s="211"/>
    </row>
    <row r="38" s="1" customFormat="1" ht="15" customHeight="1">
      <c r="B38" s="214"/>
      <c r="C38" s="215"/>
      <c r="D38" s="213"/>
      <c r="E38" s="216" t="s">
        <v>52</v>
      </c>
      <c r="F38" s="213"/>
      <c r="G38" s="213" t="s">
        <v>617</v>
      </c>
      <c r="H38" s="213"/>
      <c r="I38" s="213"/>
      <c r="J38" s="213"/>
      <c r="K38" s="211"/>
    </row>
    <row r="39" s="1" customFormat="1" ht="15" customHeight="1">
      <c r="B39" s="214"/>
      <c r="C39" s="215"/>
      <c r="D39" s="213"/>
      <c r="E39" s="216" t="s">
        <v>53</v>
      </c>
      <c r="F39" s="213"/>
      <c r="G39" s="213" t="s">
        <v>618</v>
      </c>
      <c r="H39" s="213"/>
      <c r="I39" s="213"/>
      <c r="J39" s="213"/>
      <c r="K39" s="211"/>
    </row>
    <row r="40" s="1" customFormat="1" ht="15" customHeight="1">
      <c r="B40" s="214"/>
      <c r="C40" s="215"/>
      <c r="D40" s="213"/>
      <c r="E40" s="216" t="s">
        <v>108</v>
      </c>
      <c r="F40" s="213"/>
      <c r="G40" s="213" t="s">
        <v>619</v>
      </c>
      <c r="H40" s="213"/>
      <c r="I40" s="213"/>
      <c r="J40" s="213"/>
      <c r="K40" s="211"/>
    </row>
    <row r="41" s="1" customFormat="1" ht="15" customHeight="1">
      <c r="B41" s="214"/>
      <c r="C41" s="215"/>
      <c r="D41" s="213"/>
      <c r="E41" s="216" t="s">
        <v>109</v>
      </c>
      <c r="F41" s="213"/>
      <c r="G41" s="213" t="s">
        <v>620</v>
      </c>
      <c r="H41" s="213"/>
      <c r="I41" s="213"/>
      <c r="J41" s="213"/>
      <c r="K41" s="211"/>
    </row>
    <row r="42" s="1" customFormat="1" ht="15" customHeight="1">
      <c r="B42" s="214"/>
      <c r="C42" s="215"/>
      <c r="D42" s="213"/>
      <c r="E42" s="216" t="s">
        <v>621</v>
      </c>
      <c r="F42" s="213"/>
      <c r="G42" s="213" t="s">
        <v>622</v>
      </c>
      <c r="H42" s="213"/>
      <c r="I42" s="213"/>
      <c r="J42" s="213"/>
      <c r="K42" s="211"/>
    </row>
    <row r="43" s="1" customFormat="1" ht="15" customHeight="1">
      <c r="B43" s="214"/>
      <c r="C43" s="215"/>
      <c r="D43" s="213"/>
      <c r="E43" s="216"/>
      <c r="F43" s="213"/>
      <c r="G43" s="213" t="s">
        <v>623</v>
      </c>
      <c r="H43" s="213"/>
      <c r="I43" s="213"/>
      <c r="J43" s="213"/>
      <c r="K43" s="211"/>
    </row>
    <row r="44" s="1" customFormat="1" ht="15" customHeight="1">
      <c r="B44" s="214"/>
      <c r="C44" s="215"/>
      <c r="D44" s="213"/>
      <c r="E44" s="216" t="s">
        <v>624</v>
      </c>
      <c r="F44" s="213"/>
      <c r="G44" s="213" t="s">
        <v>625</v>
      </c>
      <c r="H44" s="213"/>
      <c r="I44" s="213"/>
      <c r="J44" s="213"/>
      <c r="K44" s="211"/>
    </row>
    <row r="45" s="1" customFormat="1" ht="15" customHeight="1">
      <c r="B45" s="214"/>
      <c r="C45" s="215"/>
      <c r="D45" s="213"/>
      <c r="E45" s="216" t="s">
        <v>111</v>
      </c>
      <c r="F45" s="213"/>
      <c r="G45" s="213" t="s">
        <v>626</v>
      </c>
      <c r="H45" s="213"/>
      <c r="I45" s="213"/>
      <c r="J45" s="213"/>
      <c r="K45" s="211"/>
    </row>
    <row r="46" s="1" customFormat="1" ht="12.75" customHeight="1">
      <c r="B46" s="214"/>
      <c r="C46" s="215"/>
      <c r="D46" s="213"/>
      <c r="E46" s="213"/>
      <c r="F46" s="213"/>
      <c r="G46" s="213"/>
      <c r="H46" s="213"/>
      <c r="I46" s="213"/>
      <c r="J46" s="213"/>
      <c r="K46" s="211"/>
    </row>
    <row r="47" s="1" customFormat="1" ht="15" customHeight="1">
      <c r="B47" s="214"/>
      <c r="C47" s="215"/>
      <c r="D47" s="213" t="s">
        <v>627</v>
      </c>
      <c r="E47" s="213"/>
      <c r="F47" s="213"/>
      <c r="G47" s="213"/>
      <c r="H47" s="213"/>
      <c r="I47" s="213"/>
      <c r="J47" s="213"/>
      <c r="K47" s="211"/>
    </row>
    <row r="48" s="1" customFormat="1" ht="15" customHeight="1">
      <c r="B48" s="214"/>
      <c r="C48" s="215"/>
      <c r="D48" s="215"/>
      <c r="E48" s="213" t="s">
        <v>628</v>
      </c>
      <c r="F48" s="213"/>
      <c r="G48" s="213"/>
      <c r="H48" s="213"/>
      <c r="I48" s="213"/>
      <c r="J48" s="213"/>
      <c r="K48" s="211"/>
    </row>
    <row r="49" s="1" customFormat="1" ht="15" customHeight="1">
      <c r="B49" s="214"/>
      <c r="C49" s="215"/>
      <c r="D49" s="215"/>
      <c r="E49" s="213" t="s">
        <v>629</v>
      </c>
      <c r="F49" s="213"/>
      <c r="G49" s="213"/>
      <c r="H49" s="213"/>
      <c r="I49" s="213"/>
      <c r="J49" s="213"/>
      <c r="K49" s="211"/>
    </row>
    <row r="50" s="1" customFormat="1" ht="15" customHeight="1">
      <c r="B50" s="214"/>
      <c r="C50" s="215"/>
      <c r="D50" s="215"/>
      <c r="E50" s="213" t="s">
        <v>630</v>
      </c>
      <c r="F50" s="213"/>
      <c r="G50" s="213"/>
      <c r="H50" s="213"/>
      <c r="I50" s="213"/>
      <c r="J50" s="213"/>
      <c r="K50" s="211"/>
    </row>
    <row r="51" s="1" customFormat="1" ht="15" customHeight="1">
      <c r="B51" s="214"/>
      <c r="C51" s="215"/>
      <c r="D51" s="213" t="s">
        <v>631</v>
      </c>
      <c r="E51" s="213"/>
      <c r="F51" s="213"/>
      <c r="G51" s="213"/>
      <c r="H51" s="213"/>
      <c r="I51" s="213"/>
      <c r="J51" s="213"/>
      <c r="K51" s="211"/>
    </row>
    <row r="52" s="1" customFormat="1" ht="25.5" customHeight="1">
      <c r="B52" s="209"/>
      <c r="C52" s="210" t="s">
        <v>632</v>
      </c>
      <c r="D52" s="210"/>
      <c r="E52" s="210"/>
      <c r="F52" s="210"/>
      <c r="G52" s="210"/>
      <c r="H52" s="210"/>
      <c r="I52" s="210"/>
      <c r="J52" s="210"/>
      <c r="K52" s="211"/>
    </row>
    <row r="53" s="1" customFormat="1" ht="5.25" customHeight="1">
      <c r="B53" s="209"/>
      <c r="C53" s="212"/>
      <c r="D53" s="212"/>
      <c r="E53" s="212"/>
      <c r="F53" s="212"/>
      <c r="G53" s="212"/>
      <c r="H53" s="212"/>
      <c r="I53" s="212"/>
      <c r="J53" s="212"/>
      <c r="K53" s="211"/>
    </row>
    <row r="54" s="1" customFormat="1" ht="15" customHeight="1">
      <c r="B54" s="209"/>
      <c r="C54" s="213" t="s">
        <v>633</v>
      </c>
      <c r="D54" s="213"/>
      <c r="E54" s="213"/>
      <c r="F54" s="213"/>
      <c r="G54" s="213"/>
      <c r="H54" s="213"/>
      <c r="I54" s="213"/>
      <c r="J54" s="213"/>
      <c r="K54" s="211"/>
    </row>
    <row r="55" s="1" customFormat="1" ht="15" customHeight="1">
      <c r="B55" s="209"/>
      <c r="C55" s="213" t="s">
        <v>634</v>
      </c>
      <c r="D55" s="213"/>
      <c r="E55" s="213"/>
      <c r="F55" s="213"/>
      <c r="G55" s="213"/>
      <c r="H55" s="213"/>
      <c r="I55" s="213"/>
      <c r="J55" s="213"/>
      <c r="K55" s="211"/>
    </row>
    <row r="56" s="1" customFormat="1" ht="12.75" customHeight="1">
      <c r="B56" s="209"/>
      <c r="C56" s="213"/>
      <c r="D56" s="213"/>
      <c r="E56" s="213"/>
      <c r="F56" s="213"/>
      <c r="G56" s="213"/>
      <c r="H56" s="213"/>
      <c r="I56" s="213"/>
      <c r="J56" s="213"/>
      <c r="K56" s="211"/>
    </row>
    <row r="57" s="1" customFormat="1" ht="15" customHeight="1">
      <c r="B57" s="209"/>
      <c r="C57" s="213" t="s">
        <v>635</v>
      </c>
      <c r="D57" s="213"/>
      <c r="E57" s="213"/>
      <c r="F57" s="213"/>
      <c r="G57" s="213"/>
      <c r="H57" s="213"/>
      <c r="I57" s="213"/>
      <c r="J57" s="213"/>
      <c r="K57" s="211"/>
    </row>
    <row r="58" s="1" customFormat="1" ht="15" customHeight="1">
      <c r="B58" s="209"/>
      <c r="C58" s="215"/>
      <c r="D58" s="213" t="s">
        <v>636</v>
      </c>
      <c r="E58" s="213"/>
      <c r="F58" s="213"/>
      <c r="G58" s="213"/>
      <c r="H58" s="213"/>
      <c r="I58" s="213"/>
      <c r="J58" s="213"/>
      <c r="K58" s="211"/>
    </row>
    <row r="59" s="1" customFormat="1" ht="15" customHeight="1">
      <c r="B59" s="209"/>
      <c r="C59" s="215"/>
      <c r="D59" s="213" t="s">
        <v>637</v>
      </c>
      <c r="E59" s="213"/>
      <c r="F59" s="213"/>
      <c r="G59" s="213"/>
      <c r="H59" s="213"/>
      <c r="I59" s="213"/>
      <c r="J59" s="213"/>
      <c r="K59" s="211"/>
    </row>
    <row r="60" s="1" customFormat="1" ht="15" customHeight="1">
      <c r="B60" s="209"/>
      <c r="C60" s="215"/>
      <c r="D60" s="213" t="s">
        <v>638</v>
      </c>
      <c r="E60" s="213"/>
      <c r="F60" s="213"/>
      <c r="G60" s="213"/>
      <c r="H60" s="213"/>
      <c r="I60" s="213"/>
      <c r="J60" s="213"/>
      <c r="K60" s="211"/>
    </row>
    <row r="61" s="1" customFormat="1" ht="15" customHeight="1">
      <c r="B61" s="209"/>
      <c r="C61" s="215"/>
      <c r="D61" s="213" t="s">
        <v>639</v>
      </c>
      <c r="E61" s="213"/>
      <c r="F61" s="213"/>
      <c r="G61" s="213"/>
      <c r="H61" s="213"/>
      <c r="I61" s="213"/>
      <c r="J61" s="213"/>
      <c r="K61" s="211"/>
    </row>
    <row r="62" s="1" customFormat="1" ht="15" customHeight="1">
      <c r="B62" s="209"/>
      <c r="C62" s="215"/>
      <c r="D62" s="218" t="s">
        <v>640</v>
      </c>
      <c r="E62" s="218"/>
      <c r="F62" s="218"/>
      <c r="G62" s="218"/>
      <c r="H62" s="218"/>
      <c r="I62" s="218"/>
      <c r="J62" s="218"/>
      <c r="K62" s="211"/>
    </row>
    <row r="63" s="1" customFormat="1" ht="15" customHeight="1">
      <c r="B63" s="209"/>
      <c r="C63" s="215"/>
      <c r="D63" s="213" t="s">
        <v>641</v>
      </c>
      <c r="E63" s="213"/>
      <c r="F63" s="213"/>
      <c r="G63" s="213"/>
      <c r="H63" s="213"/>
      <c r="I63" s="213"/>
      <c r="J63" s="213"/>
      <c r="K63" s="211"/>
    </row>
    <row r="64" s="1" customFormat="1" ht="12.75" customHeight="1">
      <c r="B64" s="209"/>
      <c r="C64" s="215"/>
      <c r="D64" s="215"/>
      <c r="E64" s="219"/>
      <c r="F64" s="215"/>
      <c r="G64" s="215"/>
      <c r="H64" s="215"/>
      <c r="I64" s="215"/>
      <c r="J64" s="215"/>
      <c r="K64" s="211"/>
    </row>
    <row r="65" s="1" customFormat="1" ht="15" customHeight="1">
      <c r="B65" s="209"/>
      <c r="C65" s="215"/>
      <c r="D65" s="213" t="s">
        <v>642</v>
      </c>
      <c r="E65" s="213"/>
      <c r="F65" s="213"/>
      <c r="G65" s="213"/>
      <c r="H65" s="213"/>
      <c r="I65" s="213"/>
      <c r="J65" s="213"/>
      <c r="K65" s="211"/>
    </row>
    <row r="66" s="1" customFormat="1" ht="15" customHeight="1">
      <c r="B66" s="209"/>
      <c r="C66" s="215"/>
      <c r="D66" s="218" t="s">
        <v>643</v>
      </c>
      <c r="E66" s="218"/>
      <c r="F66" s="218"/>
      <c r="G66" s="218"/>
      <c r="H66" s="218"/>
      <c r="I66" s="218"/>
      <c r="J66" s="218"/>
      <c r="K66" s="211"/>
    </row>
    <row r="67" s="1" customFormat="1" ht="15" customHeight="1">
      <c r="B67" s="209"/>
      <c r="C67" s="215"/>
      <c r="D67" s="213" t="s">
        <v>644</v>
      </c>
      <c r="E67" s="213"/>
      <c r="F67" s="213"/>
      <c r="G67" s="213"/>
      <c r="H67" s="213"/>
      <c r="I67" s="213"/>
      <c r="J67" s="213"/>
      <c r="K67" s="211"/>
    </row>
    <row r="68" s="1" customFormat="1" ht="15" customHeight="1">
      <c r="B68" s="209"/>
      <c r="C68" s="215"/>
      <c r="D68" s="213" t="s">
        <v>645</v>
      </c>
      <c r="E68" s="213"/>
      <c r="F68" s="213"/>
      <c r="G68" s="213"/>
      <c r="H68" s="213"/>
      <c r="I68" s="213"/>
      <c r="J68" s="213"/>
      <c r="K68" s="211"/>
    </row>
    <row r="69" s="1" customFormat="1" ht="15" customHeight="1">
      <c r="B69" s="209"/>
      <c r="C69" s="215"/>
      <c r="D69" s="213" t="s">
        <v>646</v>
      </c>
      <c r="E69" s="213"/>
      <c r="F69" s="213"/>
      <c r="G69" s="213"/>
      <c r="H69" s="213"/>
      <c r="I69" s="213"/>
      <c r="J69" s="213"/>
      <c r="K69" s="211"/>
    </row>
    <row r="70" s="1" customFormat="1" ht="15" customHeight="1">
      <c r="B70" s="209"/>
      <c r="C70" s="215"/>
      <c r="D70" s="213" t="s">
        <v>647</v>
      </c>
      <c r="E70" s="213"/>
      <c r="F70" s="213"/>
      <c r="G70" s="213"/>
      <c r="H70" s="213"/>
      <c r="I70" s="213"/>
      <c r="J70" s="213"/>
      <c r="K70" s="211"/>
    </row>
    <row r="71" s="1" customFormat="1" ht="12.75" customHeight="1">
      <c r="B71" s="220"/>
      <c r="C71" s="221"/>
      <c r="D71" s="221"/>
      <c r="E71" s="221"/>
      <c r="F71" s="221"/>
      <c r="G71" s="221"/>
      <c r="H71" s="221"/>
      <c r="I71" s="221"/>
      <c r="J71" s="221"/>
      <c r="K71" s="222"/>
    </row>
    <row r="72" s="1" customFormat="1" ht="18.75" customHeight="1">
      <c r="B72" s="223"/>
      <c r="C72" s="223"/>
      <c r="D72" s="223"/>
      <c r="E72" s="223"/>
      <c r="F72" s="223"/>
      <c r="G72" s="223"/>
      <c r="H72" s="223"/>
      <c r="I72" s="223"/>
      <c r="J72" s="223"/>
      <c r="K72" s="224"/>
    </row>
    <row r="73" s="1" customFormat="1" ht="18.75" customHeight="1">
      <c r="B73" s="224"/>
      <c r="C73" s="224"/>
      <c r="D73" s="224"/>
      <c r="E73" s="224"/>
      <c r="F73" s="224"/>
      <c r="G73" s="224"/>
      <c r="H73" s="224"/>
      <c r="I73" s="224"/>
      <c r="J73" s="224"/>
      <c r="K73" s="224"/>
    </row>
    <row r="74" s="1" customFormat="1" ht="7.5" customHeight="1">
      <c r="B74" s="225"/>
      <c r="C74" s="226"/>
      <c r="D74" s="226"/>
      <c r="E74" s="226"/>
      <c r="F74" s="226"/>
      <c r="G74" s="226"/>
      <c r="H74" s="226"/>
      <c r="I74" s="226"/>
      <c r="J74" s="226"/>
      <c r="K74" s="227"/>
    </row>
    <row r="75" s="1" customFormat="1" ht="45" customHeight="1">
      <c r="B75" s="228"/>
      <c r="C75" s="229" t="s">
        <v>648</v>
      </c>
      <c r="D75" s="229"/>
      <c r="E75" s="229"/>
      <c r="F75" s="229"/>
      <c r="G75" s="229"/>
      <c r="H75" s="229"/>
      <c r="I75" s="229"/>
      <c r="J75" s="229"/>
      <c r="K75" s="230"/>
    </row>
    <row r="76" s="1" customFormat="1" ht="17.25" customHeight="1">
      <c r="B76" s="228"/>
      <c r="C76" s="231" t="s">
        <v>649</v>
      </c>
      <c r="D76" s="231"/>
      <c r="E76" s="231"/>
      <c r="F76" s="231" t="s">
        <v>650</v>
      </c>
      <c r="G76" s="232"/>
      <c r="H76" s="231" t="s">
        <v>53</v>
      </c>
      <c r="I76" s="231" t="s">
        <v>56</v>
      </c>
      <c r="J76" s="231" t="s">
        <v>651</v>
      </c>
      <c r="K76" s="230"/>
    </row>
    <row r="77" s="1" customFormat="1" ht="17.25" customHeight="1">
      <c r="B77" s="228"/>
      <c r="C77" s="233" t="s">
        <v>652</v>
      </c>
      <c r="D77" s="233"/>
      <c r="E77" s="233"/>
      <c r="F77" s="234" t="s">
        <v>653</v>
      </c>
      <c r="G77" s="235"/>
      <c r="H77" s="233"/>
      <c r="I77" s="233"/>
      <c r="J77" s="233" t="s">
        <v>654</v>
      </c>
      <c r="K77" s="230"/>
    </row>
    <row r="78" s="1" customFormat="1" ht="5.25" customHeight="1">
      <c r="B78" s="228"/>
      <c r="C78" s="236"/>
      <c r="D78" s="236"/>
      <c r="E78" s="236"/>
      <c r="F78" s="236"/>
      <c r="G78" s="237"/>
      <c r="H78" s="236"/>
      <c r="I78" s="236"/>
      <c r="J78" s="236"/>
      <c r="K78" s="230"/>
    </row>
    <row r="79" s="1" customFormat="1" ht="15" customHeight="1">
      <c r="B79" s="228"/>
      <c r="C79" s="216" t="s">
        <v>52</v>
      </c>
      <c r="D79" s="238"/>
      <c r="E79" s="238"/>
      <c r="F79" s="239" t="s">
        <v>655</v>
      </c>
      <c r="G79" s="240"/>
      <c r="H79" s="216" t="s">
        <v>656</v>
      </c>
      <c r="I79" s="216" t="s">
        <v>657</v>
      </c>
      <c r="J79" s="216">
        <v>20</v>
      </c>
      <c r="K79" s="230"/>
    </row>
    <row r="80" s="1" customFormat="1" ht="15" customHeight="1">
      <c r="B80" s="228"/>
      <c r="C80" s="216" t="s">
        <v>658</v>
      </c>
      <c r="D80" s="216"/>
      <c r="E80" s="216"/>
      <c r="F80" s="239" t="s">
        <v>655</v>
      </c>
      <c r="G80" s="240"/>
      <c r="H80" s="216" t="s">
        <v>659</v>
      </c>
      <c r="I80" s="216" t="s">
        <v>657</v>
      </c>
      <c r="J80" s="216">
        <v>120</v>
      </c>
      <c r="K80" s="230"/>
    </row>
    <row r="81" s="1" customFormat="1" ht="15" customHeight="1">
      <c r="B81" s="241"/>
      <c r="C81" s="216" t="s">
        <v>660</v>
      </c>
      <c r="D81" s="216"/>
      <c r="E81" s="216"/>
      <c r="F81" s="239" t="s">
        <v>661</v>
      </c>
      <c r="G81" s="240"/>
      <c r="H81" s="216" t="s">
        <v>662</v>
      </c>
      <c r="I81" s="216" t="s">
        <v>657</v>
      </c>
      <c r="J81" s="216">
        <v>50</v>
      </c>
      <c r="K81" s="230"/>
    </row>
    <row r="82" s="1" customFormat="1" ht="15" customHeight="1">
      <c r="B82" s="241"/>
      <c r="C82" s="216" t="s">
        <v>663</v>
      </c>
      <c r="D82" s="216"/>
      <c r="E82" s="216"/>
      <c r="F82" s="239" t="s">
        <v>655</v>
      </c>
      <c r="G82" s="240"/>
      <c r="H82" s="216" t="s">
        <v>664</v>
      </c>
      <c r="I82" s="216" t="s">
        <v>665</v>
      </c>
      <c r="J82" s="216"/>
      <c r="K82" s="230"/>
    </row>
    <row r="83" s="1" customFormat="1" ht="15" customHeight="1">
      <c r="B83" s="241"/>
      <c r="C83" s="242" t="s">
        <v>666</v>
      </c>
      <c r="D83" s="242"/>
      <c r="E83" s="242"/>
      <c r="F83" s="243" t="s">
        <v>661</v>
      </c>
      <c r="G83" s="242"/>
      <c r="H83" s="242" t="s">
        <v>667</v>
      </c>
      <c r="I83" s="242" t="s">
        <v>657</v>
      </c>
      <c r="J83" s="242">
        <v>15</v>
      </c>
      <c r="K83" s="230"/>
    </row>
    <row r="84" s="1" customFormat="1" ht="15" customHeight="1">
      <c r="B84" s="241"/>
      <c r="C84" s="242" t="s">
        <v>668</v>
      </c>
      <c r="D84" s="242"/>
      <c r="E84" s="242"/>
      <c r="F84" s="243" t="s">
        <v>661</v>
      </c>
      <c r="G84" s="242"/>
      <c r="H84" s="242" t="s">
        <v>669</v>
      </c>
      <c r="I84" s="242" t="s">
        <v>657</v>
      </c>
      <c r="J84" s="242">
        <v>15</v>
      </c>
      <c r="K84" s="230"/>
    </row>
    <row r="85" s="1" customFormat="1" ht="15" customHeight="1">
      <c r="B85" s="241"/>
      <c r="C85" s="242" t="s">
        <v>670</v>
      </c>
      <c r="D85" s="242"/>
      <c r="E85" s="242"/>
      <c r="F85" s="243" t="s">
        <v>661</v>
      </c>
      <c r="G85" s="242"/>
      <c r="H85" s="242" t="s">
        <v>671</v>
      </c>
      <c r="I85" s="242" t="s">
        <v>657</v>
      </c>
      <c r="J85" s="242">
        <v>20</v>
      </c>
      <c r="K85" s="230"/>
    </row>
    <row r="86" s="1" customFormat="1" ht="15" customHeight="1">
      <c r="B86" s="241"/>
      <c r="C86" s="242" t="s">
        <v>672</v>
      </c>
      <c r="D86" s="242"/>
      <c r="E86" s="242"/>
      <c r="F86" s="243" t="s">
        <v>661</v>
      </c>
      <c r="G86" s="242"/>
      <c r="H86" s="242" t="s">
        <v>673</v>
      </c>
      <c r="I86" s="242" t="s">
        <v>657</v>
      </c>
      <c r="J86" s="242">
        <v>20</v>
      </c>
      <c r="K86" s="230"/>
    </row>
    <row r="87" s="1" customFormat="1" ht="15" customHeight="1">
      <c r="B87" s="241"/>
      <c r="C87" s="216" t="s">
        <v>674</v>
      </c>
      <c r="D87" s="216"/>
      <c r="E87" s="216"/>
      <c r="F87" s="239" t="s">
        <v>661</v>
      </c>
      <c r="G87" s="240"/>
      <c r="H87" s="216" t="s">
        <v>675</v>
      </c>
      <c r="I87" s="216" t="s">
        <v>657</v>
      </c>
      <c r="J87" s="216">
        <v>50</v>
      </c>
      <c r="K87" s="230"/>
    </row>
    <row r="88" s="1" customFormat="1" ht="15" customHeight="1">
      <c r="B88" s="241"/>
      <c r="C88" s="216" t="s">
        <v>676</v>
      </c>
      <c r="D88" s="216"/>
      <c r="E88" s="216"/>
      <c r="F88" s="239" t="s">
        <v>661</v>
      </c>
      <c r="G88" s="240"/>
      <c r="H88" s="216" t="s">
        <v>677</v>
      </c>
      <c r="I88" s="216" t="s">
        <v>657</v>
      </c>
      <c r="J88" s="216">
        <v>20</v>
      </c>
      <c r="K88" s="230"/>
    </row>
    <row r="89" s="1" customFormat="1" ht="15" customHeight="1">
      <c r="B89" s="241"/>
      <c r="C89" s="216" t="s">
        <v>678</v>
      </c>
      <c r="D89" s="216"/>
      <c r="E89" s="216"/>
      <c r="F89" s="239" t="s">
        <v>661</v>
      </c>
      <c r="G89" s="240"/>
      <c r="H89" s="216" t="s">
        <v>679</v>
      </c>
      <c r="I89" s="216" t="s">
        <v>657</v>
      </c>
      <c r="J89" s="216">
        <v>20</v>
      </c>
      <c r="K89" s="230"/>
    </row>
    <row r="90" s="1" customFormat="1" ht="15" customHeight="1">
      <c r="B90" s="241"/>
      <c r="C90" s="216" t="s">
        <v>680</v>
      </c>
      <c r="D90" s="216"/>
      <c r="E90" s="216"/>
      <c r="F90" s="239" t="s">
        <v>661</v>
      </c>
      <c r="G90" s="240"/>
      <c r="H90" s="216" t="s">
        <v>681</v>
      </c>
      <c r="I90" s="216" t="s">
        <v>657</v>
      </c>
      <c r="J90" s="216">
        <v>50</v>
      </c>
      <c r="K90" s="230"/>
    </row>
    <row r="91" s="1" customFormat="1" ht="15" customHeight="1">
      <c r="B91" s="241"/>
      <c r="C91" s="216" t="s">
        <v>682</v>
      </c>
      <c r="D91" s="216"/>
      <c r="E91" s="216"/>
      <c r="F91" s="239" t="s">
        <v>661</v>
      </c>
      <c r="G91" s="240"/>
      <c r="H91" s="216" t="s">
        <v>682</v>
      </c>
      <c r="I91" s="216" t="s">
        <v>657</v>
      </c>
      <c r="J91" s="216">
        <v>50</v>
      </c>
      <c r="K91" s="230"/>
    </row>
    <row r="92" s="1" customFormat="1" ht="15" customHeight="1">
      <c r="B92" s="241"/>
      <c r="C92" s="216" t="s">
        <v>683</v>
      </c>
      <c r="D92" s="216"/>
      <c r="E92" s="216"/>
      <c r="F92" s="239" t="s">
        <v>661</v>
      </c>
      <c r="G92" s="240"/>
      <c r="H92" s="216" t="s">
        <v>684</v>
      </c>
      <c r="I92" s="216" t="s">
        <v>657</v>
      </c>
      <c r="J92" s="216">
        <v>255</v>
      </c>
      <c r="K92" s="230"/>
    </row>
    <row r="93" s="1" customFormat="1" ht="15" customHeight="1">
      <c r="B93" s="241"/>
      <c r="C93" s="216" t="s">
        <v>685</v>
      </c>
      <c r="D93" s="216"/>
      <c r="E93" s="216"/>
      <c r="F93" s="239" t="s">
        <v>655</v>
      </c>
      <c r="G93" s="240"/>
      <c r="H93" s="216" t="s">
        <v>686</v>
      </c>
      <c r="I93" s="216" t="s">
        <v>687</v>
      </c>
      <c r="J93" s="216"/>
      <c r="K93" s="230"/>
    </row>
    <row r="94" s="1" customFormat="1" ht="15" customHeight="1">
      <c r="B94" s="241"/>
      <c r="C94" s="216" t="s">
        <v>688</v>
      </c>
      <c r="D94" s="216"/>
      <c r="E94" s="216"/>
      <c r="F94" s="239" t="s">
        <v>655</v>
      </c>
      <c r="G94" s="240"/>
      <c r="H94" s="216" t="s">
        <v>689</v>
      </c>
      <c r="I94" s="216" t="s">
        <v>690</v>
      </c>
      <c r="J94" s="216"/>
      <c r="K94" s="230"/>
    </row>
    <row r="95" s="1" customFormat="1" ht="15" customHeight="1">
      <c r="B95" s="241"/>
      <c r="C95" s="216" t="s">
        <v>691</v>
      </c>
      <c r="D95" s="216"/>
      <c r="E95" s="216"/>
      <c r="F95" s="239" t="s">
        <v>655</v>
      </c>
      <c r="G95" s="240"/>
      <c r="H95" s="216" t="s">
        <v>691</v>
      </c>
      <c r="I95" s="216" t="s">
        <v>690</v>
      </c>
      <c r="J95" s="216"/>
      <c r="K95" s="230"/>
    </row>
    <row r="96" s="1" customFormat="1" ht="15" customHeight="1">
      <c r="B96" s="241"/>
      <c r="C96" s="216" t="s">
        <v>37</v>
      </c>
      <c r="D96" s="216"/>
      <c r="E96" s="216"/>
      <c r="F96" s="239" t="s">
        <v>655</v>
      </c>
      <c r="G96" s="240"/>
      <c r="H96" s="216" t="s">
        <v>692</v>
      </c>
      <c r="I96" s="216" t="s">
        <v>690</v>
      </c>
      <c r="J96" s="216"/>
      <c r="K96" s="230"/>
    </row>
    <row r="97" s="1" customFormat="1" ht="15" customHeight="1">
      <c r="B97" s="241"/>
      <c r="C97" s="216" t="s">
        <v>47</v>
      </c>
      <c r="D97" s="216"/>
      <c r="E97" s="216"/>
      <c r="F97" s="239" t="s">
        <v>655</v>
      </c>
      <c r="G97" s="240"/>
      <c r="H97" s="216" t="s">
        <v>693</v>
      </c>
      <c r="I97" s="216" t="s">
        <v>690</v>
      </c>
      <c r="J97" s="216"/>
      <c r="K97" s="230"/>
    </row>
    <row r="98" s="1" customFormat="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="1" customFormat="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="1" customFormat="1" ht="18.75" customHeight="1"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</row>
    <row r="101" s="1" customFormat="1" ht="7.5" customHeight="1">
      <c r="B101" s="225"/>
      <c r="C101" s="226"/>
      <c r="D101" s="226"/>
      <c r="E101" s="226"/>
      <c r="F101" s="226"/>
      <c r="G101" s="226"/>
      <c r="H101" s="226"/>
      <c r="I101" s="226"/>
      <c r="J101" s="226"/>
      <c r="K101" s="227"/>
    </row>
    <row r="102" s="1" customFormat="1" ht="45" customHeight="1">
      <c r="B102" s="228"/>
      <c r="C102" s="229" t="s">
        <v>694</v>
      </c>
      <c r="D102" s="229"/>
      <c r="E102" s="229"/>
      <c r="F102" s="229"/>
      <c r="G102" s="229"/>
      <c r="H102" s="229"/>
      <c r="I102" s="229"/>
      <c r="J102" s="229"/>
      <c r="K102" s="230"/>
    </row>
    <row r="103" s="1" customFormat="1" ht="17.25" customHeight="1">
      <c r="B103" s="228"/>
      <c r="C103" s="231" t="s">
        <v>649</v>
      </c>
      <c r="D103" s="231"/>
      <c r="E103" s="231"/>
      <c r="F103" s="231" t="s">
        <v>650</v>
      </c>
      <c r="G103" s="232"/>
      <c r="H103" s="231" t="s">
        <v>53</v>
      </c>
      <c r="I103" s="231" t="s">
        <v>56</v>
      </c>
      <c r="J103" s="231" t="s">
        <v>651</v>
      </c>
      <c r="K103" s="230"/>
    </row>
    <row r="104" s="1" customFormat="1" ht="17.25" customHeight="1">
      <c r="B104" s="228"/>
      <c r="C104" s="233" t="s">
        <v>652</v>
      </c>
      <c r="D104" s="233"/>
      <c r="E104" s="233"/>
      <c r="F104" s="234" t="s">
        <v>653</v>
      </c>
      <c r="G104" s="235"/>
      <c r="H104" s="233"/>
      <c r="I104" s="233"/>
      <c r="J104" s="233" t="s">
        <v>654</v>
      </c>
      <c r="K104" s="230"/>
    </row>
    <row r="105" s="1" customFormat="1" ht="5.25" customHeight="1">
      <c r="B105" s="228"/>
      <c r="C105" s="231"/>
      <c r="D105" s="231"/>
      <c r="E105" s="231"/>
      <c r="F105" s="231"/>
      <c r="G105" s="249"/>
      <c r="H105" s="231"/>
      <c r="I105" s="231"/>
      <c r="J105" s="231"/>
      <c r="K105" s="230"/>
    </row>
    <row r="106" s="1" customFormat="1" ht="15" customHeight="1">
      <c r="B106" s="228"/>
      <c r="C106" s="216" t="s">
        <v>52</v>
      </c>
      <c r="D106" s="238"/>
      <c r="E106" s="238"/>
      <c r="F106" s="239" t="s">
        <v>655</v>
      </c>
      <c r="G106" s="216"/>
      <c r="H106" s="216" t="s">
        <v>695</v>
      </c>
      <c r="I106" s="216" t="s">
        <v>657</v>
      </c>
      <c r="J106" s="216">
        <v>20</v>
      </c>
      <c r="K106" s="230"/>
    </row>
    <row r="107" s="1" customFormat="1" ht="15" customHeight="1">
      <c r="B107" s="228"/>
      <c r="C107" s="216" t="s">
        <v>658</v>
      </c>
      <c r="D107" s="216"/>
      <c r="E107" s="216"/>
      <c r="F107" s="239" t="s">
        <v>655</v>
      </c>
      <c r="G107" s="216"/>
      <c r="H107" s="216" t="s">
        <v>695</v>
      </c>
      <c r="I107" s="216" t="s">
        <v>657</v>
      </c>
      <c r="J107" s="216">
        <v>120</v>
      </c>
      <c r="K107" s="230"/>
    </row>
    <row r="108" s="1" customFormat="1" ht="15" customHeight="1">
      <c r="B108" s="241"/>
      <c r="C108" s="216" t="s">
        <v>660</v>
      </c>
      <c r="D108" s="216"/>
      <c r="E108" s="216"/>
      <c r="F108" s="239" t="s">
        <v>661</v>
      </c>
      <c r="G108" s="216"/>
      <c r="H108" s="216" t="s">
        <v>695</v>
      </c>
      <c r="I108" s="216" t="s">
        <v>657</v>
      </c>
      <c r="J108" s="216">
        <v>50</v>
      </c>
      <c r="K108" s="230"/>
    </row>
    <row r="109" s="1" customFormat="1" ht="15" customHeight="1">
      <c r="B109" s="241"/>
      <c r="C109" s="216" t="s">
        <v>663</v>
      </c>
      <c r="D109" s="216"/>
      <c r="E109" s="216"/>
      <c r="F109" s="239" t="s">
        <v>655</v>
      </c>
      <c r="G109" s="216"/>
      <c r="H109" s="216" t="s">
        <v>695</v>
      </c>
      <c r="I109" s="216" t="s">
        <v>665</v>
      </c>
      <c r="J109" s="216"/>
      <c r="K109" s="230"/>
    </row>
    <row r="110" s="1" customFormat="1" ht="15" customHeight="1">
      <c r="B110" s="241"/>
      <c r="C110" s="216" t="s">
        <v>674</v>
      </c>
      <c r="D110" s="216"/>
      <c r="E110" s="216"/>
      <c r="F110" s="239" t="s">
        <v>661</v>
      </c>
      <c r="G110" s="216"/>
      <c r="H110" s="216" t="s">
        <v>695</v>
      </c>
      <c r="I110" s="216" t="s">
        <v>657</v>
      </c>
      <c r="J110" s="216">
        <v>50</v>
      </c>
      <c r="K110" s="230"/>
    </row>
    <row r="111" s="1" customFormat="1" ht="15" customHeight="1">
      <c r="B111" s="241"/>
      <c r="C111" s="216" t="s">
        <v>682</v>
      </c>
      <c r="D111" s="216"/>
      <c r="E111" s="216"/>
      <c r="F111" s="239" t="s">
        <v>661</v>
      </c>
      <c r="G111" s="216"/>
      <c r="H111" s="216" t="s">
        <v>695</v>
      </c>
      <c r="I111" s="216" t="s">
        <v>657</v>
      </c>
      <c r="J111" s="216">
        <v>50</v>
      </c>
      <c r="K111" s="230"/>
    </row>
    <row r="112" s="1" customFormat="1" ht="15" customHeight="1">
      <c r="B112" s="241"/>
      <c r="C112" s="216" t="s">
        <v>680</v>
      </c>
      <c r="D112" s="216"/>
      <c r="E112" s="216"/>
      <c r="F112" s="239" t="s">
        <v>661</v>
      </c>
      <c r="G112" s="216"/>
      <c r="H112" s="216" t="s">
        <v>695</v>
      </c>
      <c r="I112" s="216" t="s">
        <v>657</v>
      </c>
      <c r="J112" s="216">
        <v>50</v>
      </c>
      <c r="K112" s="230"/>
    </row>
    <row r="113" s="1" customFormat="1" ht="15" customHeight="1">
      <c r="B113" s="241"/>
      <c r="C113" s="216" t="s">
        <v>52</v>
      </c>
      <c r="D113" s="216"/>
      <c r="E113" s="216"/>
      <c r="F113" s="239" t="s">
        <v>655</v>
      </c>
      <c r="G113" s="216"/>
      <c r="H113" s="216" t="s">
        <v>696</v>
      </c>
      <c r="I113" s="216" t="s">
        <v>657</v>
      </c>
      <c r="J113" s="216">
        <v>20</v>
      </c>
      <c r="K113" s="230"/>
    </row>
    <row r="114" s="1" customFormat="1" ht="15" customHeight="1">
      <c r="B114" s="241"/>
      <c r="C114" s="216" t="s">
        <v>697</v>
      </c>
      <c r="D114" s="216"/>
      <c r="E114" s="216"/>
      <c r="F114" s="239" t="s">
        <v>655</v>
      </c>
      <c r="G114" s="216"/>
      <c r="H114" s="216" t="s">
        <v>698</v>
      </c>
      <c r="I114" s="216" t="s">
        <v>657</v>
      </c>
      <c r="J114" s="216">
        <v>120</v>
      </c>
      <c r="K114" s="230"/>
    </row>
    <row r="115" s="1" customFormat="1" ht="15" customHeight="1">
      <c r="B115" s="241"/>
      <c r="C115" s="216" t="s">
        <v>37</v>
      </c>
      <c r="D115" s="216"/>
      <c r="E115" s="216"/>
      <c r="F115" s="239" t="s">
        <v>655</v>
      </c>
      <c r="G115" s="216"/>
      <c r="H115" s="216" t="s">
        <v>699</v>
      </c>
      <c r="I115" s="216" t="s">
        <v>690</v>
      </c>
      <c r="J115" s="216"/>
      <c r="K115" s="230"/>
    </row>
    <row r="116" s="1" customFormat="1" ht="15" customHeight="1">
      <c r="B116" s="241"/>
      <c r="C116" s="216" t="s">
        <v>47</v>
      </c>
      <c r="D116" s="216"/>
      <c r="E116" s="216"/>
      <c r="F116" s="239" t="s">
        <v>655</v>
      </c>
      <c r="G116" s="216"/>
      <c r="H116" s="216" t="s">
        <v>700</v>
      </c>
      <c r="I116" s="216" t="s">
        <v>690</v>
      </c>
      <c r="J116" s="216"/>
      <c r="K116" s="230"/>
    </row>
    <row r="117" s="1" customFormat="1" ht="15" customHeight="1">
      <c r="B117" s="241"/>
      <c r="C117" s="216" t="s">
        <v>56</v>
      </c>
      <c r="D117" s="216"/>
      <c r="E117" s="216"/>
      <c r="F117" s="239" t="s">
        <v>655</v>
      </c>
      <c r="G117" s="216"/>
      <c r="H117" s="216" t="s">
        <v>701</v>
      </c>
      <c r="I117" s="216" t="s">
        <v>702</v>
      </c>
      <c r="J117" s="216"/>
      <c r="K117" s="230"/>
    </row>
    <row r="118" s="1" customFormat="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="1" customFormat="1" ht="18.75" customHeight="1">
      <c r="B119" s="251"/>
      <c r="C119" s="252"/>
      <c r="D119" s="252"/>
      <c r="E119" s="252"/>
      <c r="F119" s="253"/>
      <c r="G119" s="252"/>
      <c r="H119" s="252"/>
      <c r="I119" s="252"/>
      <c r="J119" s="252"/>
      <c r="K119" s="251"/>
    </row>
    <row r="120" s="1" customFormat="1" ht="18.75" customHeight="1"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="1" customFormat="1" ht="7.5" customHeight="1"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</row>
    <row r="122" s="1" customFormat="1" ht="45" customHeight="1">
      <c r="B122" s="257"/>
      <c r="C122" s="207" t="s">
        <v>703</v>
      </c>
      <c r="D122" s="207"/>
      <c r="E122" s="207"/>
      <c r="F122" s="207"/>
      <c r="G122" s="207"/>
      <c r="H122" s="207"/>
      <c r="I122" s="207"/>
      <c r="J122" s="207"/>
      <c r="K122" s="258"/>
    </row>
    <row r="123" s="1" customFormat="1" ht="17.25" customHeight="1">
      <c r="B123" s="259"/>
      <c r="C123" s="231" t="s">
        <v>649</v>
      </c>
      <c r="D123" s="231"/>
      <c r="E123" s="231"/>
      <c r="F123" s="231" t="s">
        <v>650</v>
      </c>
      <c r="G123" s="232"/>
      <c r="H123" s="231" t="s">
        <v>53</v>
      </c>
      <c r="I123" s="231" t="s">
        <v>56</v>
      </c>
      <c r="J123" s="231" t="s">
        <v>651</v>
      </c>
      <c r="K123" s="260"/>
    </row>
    <row r="124" s="1" customFormat="1" ht="17.25" customHeight="1">
      <c r="B124" s="259"/>
      <c r="C124" s="233" t="s">
        <v>652</v>
      </c>
      <c r="D124" s="233"/>
      <c r="E124" s="233"/>
      <c r="F124" s="234" t="s">
        <v>653</v>
      </c>
      <c r="G124" s="235"/>
      <c r="H124" s="233"/>
      <c r="I124" s="233"/>
      <c r="J124" s="233" t="s">
        <v>654</v>
      </c>
      <c r="K124" s="260"/>
    </row>
    <row r="125" s="1" customFormat="1" ht="5.25" customHeight="1">
      <c r="B125" s="261"/>
      <c r="C125" s="236"/>
      <c r="D125" s="236"/>
      <c r="E125" s="236"/>
      <c r="F125" s="236"/>
      <c r="G125" s="262"/>
      <c r="H125" s="236"/>
      <c r="I125" s="236"/>
      <c r="J125" s="236"/>
      <c r="K125" s="263"/>
    </row>
    <row r="126" s="1" customFormat="1" ht="15" customHeight="1">
      <c r="B126" s="261"/>
      <c r="C126" s="216" t="s">
        <v>658</v>
      </c>
      <c r="D126" s="238"/>
      <c r="E126" s="238"/>
      <c r="F126" s="239" t="s">
        <v>655</v>
      </c>
      <c r="G126" s="216"/>
      <c r="H126" s="216" t="s">
        <v>695</v>
      </c>
      <c r="I126" s="216" t="s">
        <v>657</v>
      </c>
      <c r="J126" s="216">
        <v>120</v>
      </c>
      <c r="K126" s="264"/>
    </row>
    <row r="127" s="1" customFormat="1" ht="15" customHeight="1">
      <c r="B127" s="261"/>
      <c r="C127" s="216" t="s">
        <v>704</v>
      </c>
      <c r="D127" s="216"/>
      <c r="E127" s="216"/>
      <c r="F127" s="239" t="s">
        <v>655</v>
      </c>
      <c r="G127" s="216"/>
      <c r="H127" s="216" t="s">
        <v>705</v>
      </c>
      <c r="I127" s="216" t="s">
        <v>657</v>
      </c>
      <c r="J127" s="216" t="s">
        <v>706</v>
      </c>
      <c r="K127" s="264"/>
    </row>
    <row r="128" s="1" customFormat="1" ht="15" customHeight="1">
      <c r="B128" s="261"/>
      <c r="C128" s="216" t="s">
        <v>603</v>
      </c>
      <c r="D128" s="216"/>
      <c r="E128" s="216"/>
      <c r="F128" s="239" t="s">
        <v>655</v>
      </c>
      <c r="G128" s="216"/>
      <c r="H128" s="216" t="s">
        <v>707</v>
      </c>
      <c r="I128" s="216" t="s">
        <v>657</v>
      </c>
      <c r="J128" s="216" t="s">
        <v>706</v>
      </c>
      <c r="K128" s="264"/>
    </row>
    <row r="129" s="1" customFormat="1" ht="15" customHeight="1">
      <c r="B129" s="261"/>
      <c r="C129" s="216" t="s">
        <v>666</v>
      </c>
      <c r="D129" s="216"/>
      <c r="E129" s="216"/>
      <c r="F129" s="239" t="s">
        <v>661</v>
      </c>
      <c r="G129" s="216"/>
      <c r="H129" s="216" t="s">
        <v>667</v>
      </c>
      <c r="I129" s="216" t="s">
        <v>657</v>
      </c>
      <c r="J129" s="216">
        <v>15</v>
      </c>
      <c r="K129" s="264"/>
    </row>
    <row r="130" s="1" customFormat="1" ht="15" customHeight="1">
      <c r="B130" s="261"/>
      <c r="C130" s="242" t="s">
        <v>668</v>
      </c>
      <c r="D130" s="242"/>
      <c r="E130" s="242"/>
      <c r="F130" s="243" t="s">
        <v>661</v>
      </c>
      <c r="G130" s="242"/>
      <c r="H130" s="242" t="s">
        <v>669</v>
      </c>
      <c r="I130" s="242" t="s">
        <v>657</v>
      </c>
      <c r="J130" s="242">
        <v>15</v>
      </c>
      <c r="K130" s="264"/>
    </row>
    <row r="131" s="1" customFormat="1" ht="15" customHeight="1">
      <c r="B131" s="261"/>
      <c r="C131" s="242" t="s">
        <v>670</v>
      </c>
      <c r="D131" s="242"/>
      <c r="E131" s="242"/>
      <c r="F131" s="243" t="s">
        <v>661</v>
      </c>
      <c r="G131" s="242"/>
      <c r="H131" s="242" t="s">
        <v>671</v>
      </c>
      <c r="I131" s="242" t="s">
        <v>657</v>
      </c>
      <c r="J131" s="242">
        <v>20</v>
      </c>
      <c r="K131" s="264"/>
    </row>
    <row r="132" s="1" customFormat="1" ht="15" customHeight="1">
      <c r="B132" s="261"/>
      <c r="C132" s="242" t="s">
        <v>672</v>
      </c>
      <c r="D132" s="242"/>
      <c r="E132" s="242"/>
      <c r="F132" s="243" t="s">
        <v>661</v>
      </c>
      <c r="G132" s="242"/>
      <c r="H132" s="242" t="s">
        <v>673</v>
      </c>
      <c r="I132" s="242" t="s">
        <v>657</v>
      </c>
      <c r="J132" s="242">
        <v>20</v>
      </c>
      <c r="K132" s="264"/>
    </row>
    <row r="133" s="1" customFormat="1" ht="15" customHeight="1">
      <c r="B133" s="261"/>
      <c r="C133" s="216" t="s">
        <v>660</v>
      </c>
      <c r="D133" s="216"/>
      <c r="E133" s="216"/>
      <c r="F133" s="239" t="s">
        <v>661</v>
      </c>
      <c r="G133" s="216"/>
      <c r="H133" s="216" t="s">
        <v>695</v>
      </c>
      <c r="I133" s="216" t="s">
        <v>657</v>
      </c>
      <c r="J133" s="216">
        <v>50</v>
      </c>
      <c r="K133" s="264"/>
    </row>
    <row r="134" s="1" customFormat="1" ht="15" customHeight="1">
      <c r="B134" s="261"/>
      <c r="C134" s="216" t="s">
        <v>674</v>
      </c>
      <c r="D134" s="216"/>
      <c r="E134" s="216"/>
      <c r="F134" s="239" t="s">
        <v>661</v>
      </c>
      <c r="G134" s="216"/>
      <c r="H134" s="216" t="s">
        <v>695</v>
      </c>
      <c r="I134" s="216" t="s">
        <v>657</v>
      </c>
      <c r="J134" s="216">
        <v>50</v>
      </c>
      <c r="K134" s="264"/>
    </row>
    <row r="135" s="1" customFormat="1" ht="15" customHeight="1">
      <c r="B135" s="261"/>
      <c r="C135" s="216" t="s">
        <v>680</v>
      </c>
      <c r="D135" s="216"/>
      <c r="E135" s="216"/>
      <c r="F135" s="239" t="s">
        <v>661</v>
      </c>
      <c r="G135" s="216"/>
      <c r="H135" s="216" t="s">
        <v>695</v>
      </c>
      <c r="I135" s="216" t="s">
        <v>657</v>
      </c>
      <c r="J135" s="216">
        <v>50</v>
      </c>
      <c r="K135" s="264"/>
    </row>
    <row r="136" s="1" customFormat="1" ht="15" customHeight="1">
      <c r="B136" s="261"/>
      <c r="C136" s="216" t="s">
        <v>682</v>
      </c>
      <c r="D136" s="216"/>
      <c r="E136" s="216"/>
      <c r="F136" s="239" t="s">
        <v>661</v>
      </c>
      <c r="G136" s="216"/>
      <c r="H136" s="216" t="s">
        <v>695</v>
      </c>
      <c r="I136" s="216" t="s">
        <v>657</v>
      </c>
      <c r="J136" s="216">
        <v>50</v>
      </c>
      <c r="K136" s="264"/>
    </row>
    <row r="137" s="1" customFormat="1" ht="15" customHeight="1">
      <c r="B137" s="261"/>
      <c r="C137" s="216" t="s">
        <v>683</v>
      </c>
      <c r="D137" s="216"/>
      <c r="E137" s="216"/>
      <c r="F137" s="239" t="s">
        <v>661</v>
      </c>
      <c r="G137" s="216"/>
      <c r="H137" s="216" t="s">
        <v>708</v>
      </c>
      <c r="I137" s="216" t="s">
        <v>657</v>
      </c>
      <c r="J137" s="216">
        <v>255</v>
      </c>
      <c r="K137" s="264"/>
    </row>
    <row r="138" s="1" customFormat="1" ht="15" customHeight="1">
      <c r="B138" s="261"/>
      <c r="C138" s="216" t="s">
        <v>685</v>
      </c>
      <c r="D138" s="216"/>
      <c r="E138" s="216"/>
      <c r="F138" s="239" t="s">
        <v>655</v>
      </c>
      <c r="G138" s="216"/>
      <c r="H138" s="216" t="s">
        <v>709</v>
      </c>
      <c r="I138" s="216" t="s">
        <v>687</v>
      </c>
      <c r="J138" s="216"/>
      <c r="K138" s="264"/>
    </row>
    <row r="139" s="1" customFormat="1" ht="15" customHeight="1">
      <c r="B139" s="261"/>
      <c r="C139" s="216" t="s">
        <v>688</v>
      </c>
      <c r="D139" s="216"/>
      <c r="E139" s="216"/>
      <c r="F139" s="239" t="s">
        <v>655</v>
      </c>
      <c r="G139" s="216"/>
      <c r="H139" s="216" t="s">
        <v>710</v>
      </c>
      <c r="I139" s="216" t="s">
        <v>690</v>
      </c>
      <c r="J139" s="216"/>
      <c r="K139" s="264"/>
    </row>
    <row r="140" s="1" customFormat="1" ht="15" customHeight="1">
      <c r="B140" s="261"/>
      <c r="C140" s="216" t="s">
        <v>691</v>
      </c>
      <c r="D140" s="216"/>
      <c r="E140" s="216"/>
      <c r="F140" s="239" t="s">
        <v>655</v>
      </c>
      <c r="G140" s="216"/>
      <c r="H140" s="216" t="s">
        <v>691</v>
      </c>
      <c r="I140" s="216" t="s">
        <v>690</v>
      </c>
      <c r="J140" s="216"/>
      <c r="K140" s="264"/>
    </row>
    <row r="141" s="1" customFormat="1" ht="15" customHeight="1">
      <c r="B141" s="261"/>
      <c r="C141" s="216" t="s">
        <v>37</v>
      </c>
      <c r="D141" s="216"/>
      <c r="E141" s="216"/>
      <c r="F141" s="239" t="s">
        <v>655</v>
      </c>
      <c r="G141" s="216"/>
      <c r="H141" s="216" t="s">
        <v>711</v>
      </c>
      <c r="I141" s="216" t="s">
        <v>690</v>
      </c>
      <c r="J141" s="216"/>
      <c r="K141" s="264"/>
    </row>
    <row r="142" s="1" customFormat="1" ht="15" customHeight="1">
      <c r="B142" s="261"/>
      <c r="C142" s="216" t="s">
        <v>712</v>
      </c>
      <c r="D142" s="216"/>
      <c r="E142" s="216"/>
      <c r="F142" s="239" t="s">
        <v>655</v>
      </c>
      <c r="G142" s="216"/>
      <c r="H142" s="216" t="s">
        <v>713</v>
      </c>
      <c r="I142" s="216" t="s">
        <v>690</v>
      </c>
      <c r="J142" s="216"/>
      <c r="K142" s="264"/>
    </row>
    <row r="143" s="1" customFormat="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="1" customFormat="1" ht="18.75" customHeight="1">
      <c r="B144" s="252"/>
      <c r="C144" s="252"/>
      <c r="D144" s="252"/>
      <c r="E144" s="252"/>
      <c r="F144" s="253"/>
      <c r="G144" s="252"/>
      <c r="H144" s="252"/>
      <c r="I144" s="252"/>
      <c r="J144" s="252"/>
      <c r="K144" s="252"/>
    </row>
    <row r="145" s="1" customFormat="1" ht="18.75" customHeight="1"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</row>
    <row r="146" s="1" customFormat="1" ht="7.5" customHeight="1">
      <c r="B146" s="225"/>
      <c r="C146" s="226"/>
      <c r="D146" s="226"/>
      <c r="E146" s="226"/>
      <c r="F146" s="226"/>
      <c r="G146" s="226"/>
      <c r="H146" s="226"/>
      <c r="I146" s="226"/>
      <c r="J146" s="226"/>
      <c r="K146" s="227"/>
    </row>
    <row r="147" s="1" customFormat="1" ht="45" customHeight="1">
      <c r="B147" s="228"/>
      <c r="C147" s="229" t="s">
        <v>714</v>
      </c>
      <c r="D147" s="229"/>
      <c r="E147" s="229"/>
      <c r="F147" s="229"/>
      <c r="G147" s="229"/>
      <c r="H147" s="229"/>
      <c r="I147" s="229"/>
      <c r="J147" s="229"/>
      <c r="K147" s="230"/>
    </row>
    <row r="148" s="1" customFormat="1" ht="17.25" customHeight="1">
      <c r="B148" s="228"/>
      <c r="C148" s="231" t="s">
        <v>649</v>
      </c>
      <c r="D148" s="231"/>
      <c r="E148" s="231"/>
      <c r="F148" s="231" t="s">
        <v>650</v>
      </c>
      <c r="G148" s="232"/>
      <c r="H148" s="231" t="s">
        <v>53</v>
      </c>
      <c r="I148" s="231" t="s">
        <v>56</v>
      </c>
      <c r="J148" s="231" t="s">
        <v>651</v>
      </c>
      <c r="K148" s="230"/>
    </row>
    <row r="149" s="1" customFormat="1" ht="17.25" customHeight="1">
      <c r="B149" s="228"/>
      <c r="C149" s="233" t="s">
        <v>652</v>
      </c>
      <c r="D149" s="233"/>
      <c r="E149" s="233"/>
      <c r="F149" s="234" t="s">
        <v>653</v>
      </c>
      <c r="G149" s="235"/>
      <c r="H149" s="233"/>
      <c r="I149" s="233"/>
      <c r="J149" s="233" t="s">
        <v>654</v>
      </c>
      <c r="K149" s="230"/>
    </row>
    <row r="150" s="1" customFormat="1" ht="5.25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4"/>
    </row>
    <row r="151" s="1" customFormat="1" ht="15" customHeight="1">
      <c r="B151" s="241"/>
      <c r="C151" s="268" t="s">
        <v>658</v>
      </c>
      <c r="D151" s="216"/>
      <c r="E151" s="216"/>
      <c r="F151" s="269" t="s">
        <v>655</v>
      </c>
      <c r="G151" s="216"/>
      <c r="H151" s="268" t="s">
        <v>695</v>
      </c>
      <c r="I151" s="268" t="s">
        <v>657</v>
      </c>
      <c r="J151" s="268">
        <v>120</v>
      </c>
      <c r="K151" s="264"/>
    </row>
    <row r="152" s="1" customFormat="1" ht="15" customHeight="1">
      <c r="B152" s="241"/>
      <c r="C152" s="268" t="s">
        <v>704</v>
      </c>
      <c r="D152" s="216"/>
      <c r="E152" s="216"/>
      <c r="F152" s="269" t="s">
        <v>655</v>
      </c>
      <c r="G152" s="216"/>
      <c r="H152" s="268" t="s">
        <v>715</v>
      </c>
      <c r="I152" s="268" t="s">
        <v>657</v>
      </c>
      <c r="J152" s="268" t="s">
        <v>706</v>
      </c>
      <c r="K152" s="264"/>
    </row>
    <row r="153" s="1" customFormat="1" ht="15" customHeight="1">
      <c r="B153" s="241"/>
      <c r="C153" s="268" t="s">
        <v>603</v>
      </c>
      <c r="D153" s="216"/>
      <c r="E153" s="216"/>
      <c r="F153" s="269" t="s">
        <v>655</v>
      </c>
      <c r="G153" s="216"/>
      <c r="H153" s="268" t="s">
        <v>716</v>
      </c>
      <c r="I153" s="268" t="s">
        <v>657</v>
      </c>
      <c r="J153" s="268" t="s">
        <v>706</v>
      </c>
      <c r="K153" s="264"/>
    </row>
    <row r="154" s="1" customFormat="1" ht="15" customHeight="1">
      <c r="B154" s="241"/>
      <c r="C154" s="268" t="s">
        <v>660</v>
      </c>
      <c r="D154" s="216"/>
      <c r="E154" s="216"/>
      <c r="F154" s="269" t="s">
        <v>661</v>
      </c>
      <c r="G154" s="216"/>
      <c r="H154" s="268" t="s">
        <v>695</v>
      </c>
      <c r="I154" s="268" t="s">
        <v>657</v>
      </c>
      <c r="J154" s="268">
        <v>50</v>
      </c>
      <c r="K154" s="264"/>
    </row>
    <row r="155" s="1" customFormat="1" ht="15" customHeight="1">
      <c r="B155" s="241"/>
      <c r="C155" s="268" t="s">
        <v>663</v>
      </c>
      <c r="D155" s="216"/>
      <c r="E155" s="216"/>
      <c r="F155" s="269" t="s">
        <v>655</v>
      </c>
      <c r="G155" s="216"/>
      <c r="H155" s="268" t="s">
        <v>695</v>
      </c>
      <c r="I155" s="268" t="s">
        <v>665</v>
      </c>
      <c r="J155" s="268"/>
      <c r="K155" s="264"/>
    </row>
    <row r="156" s="1" customFormat="1" ht="15" customHeight="1">
      <c r="B156" s="241"/>
      <c r="C156" s="268" t="s">
        <v>674</v>
      </c>
      <c r="D156" s="216"/>
      <c r="E156" s="216"/>
      <c r="F156" s="269" t="s">
        <v>661</v>
      </c>
      <c r="G156" s="216"/>
      <c r="H156" s="268" t="s">
        <v>695</v>
      </c>
      <c r="I156" s="268" t="s">
        <v>657</v>
      </c>
      <c r="J156" s="268">
        <v>50</v>
      </c>
      <c r="K156" s="264"/>
    </row>
    <row r="157" s="1" customFormat="1" ht="15" customHeight="1">
      <c r="B157" s="241"/>
      <c r="C157" s="268" t="s">
        <v>682</v>
      </c>
      <c r="D157" s="216"/>
      <c r="E157" s="216"/>
      <c r="F157" s="269" t="s">
        <v>661</v>
      </c>
      <c r="G157" s="216"/>
      <c r="H157" s="268" t="s">
        <v>695</v>
      </c>
      <c r="I157" s="268" t="s">
        <v>657</v>
      </c>
      <c r="J157" s="268">
        <v>50</v>
      </c>
      <c r="K157" s="264"/>
    </row>
    <row r="158" s="1" customFormat="1" ht="15" customHeight="1">
      <c r="B158" s="241"/>
      <c r="C158" s="268" t="s">
        <v>680</v>
      </c>
      <c r="D158" s="216"/>
      <c r="E158" s="216"/>
      <c r="F158" s="269" t="s">
        <v>661</v>
      </c>
      <c r="G158" s="216"/>
      <c r="H158" s="268" t="s">
        <v>695</v>
      </c>
      <c r="I158" s="268" t="s">
        <v>657</v>
      </c>
      <c r="J158" s="268">
        <v>50</v>
      </c>
      <c r="K158" s="264"/>
    </row>
    <row r="159" s="1" customFormat="1" ht="15" customHeight="1">
      <c r="B159" s="241"/>
      <c r="C159" s="268" t="s">
        <v>95</v>
      </c>
      <c r="D159" s="216"/>
      <c r="E159" s="216"/>
      <c r="F159" s="269" t="s">
        <v>655</v>
      </c>
      <c r="G159" s="216"/>
      <c r="H159" s="268" t="s">
        <v>717</v>
      </c>
      <c r="I159" s="268" t="s">
        <v>657</v>
      </c>
      <c r="J159" s="268" t="s">
        <v>718</v>
      </c>
      <c r="K159" s="264"/>
    </row>
    <row r="160" s="1" customFormat="1" ht="15" customHeight="1">
      <c r="B160" s="241"/>
      <c r="C160" s="268" t="s">
        <v>719</v>
      </c>
      <c r="D160" s="216"/>
      <c r="E160" s="216"/>
      <c r="F160" s="269" t="s">
        <v>655</v>
      </c>
      <c r="G160" s="216"/>
      <c r="H160" s="268" t="s">
        <v>720</v>
      </c>
      <c r="I160" s="268" t="s">
        <v>690</v>
      </c>
      <c r="J160" s="268"/>
      <c r="K160" s="264"/>
    </row>
    <row r="161" s="1" customFormat="1" ht="15" customHeight="1">
      <c r="B161" s="270"/>
      <c r="C161" s="250"/>
      <c r="D161" s="250"/>
      <c r="E161" s="250"/>
      <c r="F161" s="250"/>
      <c r="G161" s="250"/>
      <c r="H161" s="250"/>
      <c r="I161" s="250"/>
      <c r="J161" s="250"/>
      <c r="K161" s="271"/>
    </row>
    <row r="162" s="1" customFormat="1" ht="18.75" customHeight="1">
      <c r="B162" s="252"/>
      <c r="C162" s="262"/>
      <c r="D162" s="262"/>
      <c r="E162" s="262"/>
      <c r="F162" s="272"/>
      <c r="G162" s="262"/>
      <c r="H162" s="262"/>
      <c r="I162" s="262"/>
      <c r="J162" s="262"/>
      <c r="K162" s="252"/>
    </row>
    <row r="163" s="1" customFormat="1" ht="18.75" customHeight="1"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</row>
    <row r="164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="1" customFormat="1" ht="45" customHeight="1">
      <c r="B165" s="206"/>
      <c r="C165" s="207" t="s">
        <v>721</v>
      </c>
      <c r="D165" s="207"/>
      <c r="E165" s="207"/>
      <c r="F165" s="207"/>
      <c r="G165" s="207"/>
      <c r="H165" s="207"/>
      <c r="I165" s="207"/>
      <c r="J165" s="207"/>
      <c r="K165" s="208"/>
    </row>
    <row r="166" s="1" customFormat="1" ht="17.25" customHeight="1">
      <c r="B166" s="206"/>
      <c r="C166" s="231" t="s">
        <v>649</v>
      </c>
      <c r="D166" s="231"/>
      <c r="E166" s="231"/>
      <c r="F166" s="231" t="s">
        <v>650</v>
      </c>
      <c r="G166" s="273"/>
      <c r="H166" s="274" t="s">
        <v>53</v>
      </c>
      <c r="I166" s="274" t="s">
        <v>56</v>
      </c>
      <c r="J166" s="231" t="s">
        <v>651</v>
      </c>
      <c r="K166" s="208"/>
    </row>
    <row r="167" s="1" customFormat="1" ht="17.25" customHeight="1">
      <c r="B167" s="209"/>
      <c r="C167" s="233" t="s">
        <v>652</v>
      </c>
      <c r="D167" s="233"/>
      <c r="E167" s="233"/>
      <c r="F167" s="234" t="s">
        <v>653</v>
      </c>
      <c r="G167" s="275"/>
      <c r="H167" s="276"/>
      <c r="I167" s="276"/>
      <c r="J167" s="233" t="s">
        <v>654</v>
      </c>
      <c r="K167" s="211"/>
    </row>
    <row r="168" s="1" customFormat="1" ht="5.25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4"/>
    </row>
    <row r="169" s="1" customFormat="1" ht="15" customHeight="1">
      <c r="B169" s="241"/>
      <c r="C169" s="216" t="s">
        <v>658</v>
      </c>
      <c r="D169" s="216"/>
      <c r="E169" s="216"/>
      <c r="F169" s="239" t="s">
        <v>655</v>
      </c>
      <c r="G169" s="216"/>
      <c r="H169" s="216" t="s">
        <v>695</v>
      </c>
      <c r="I169" s="216" t="s">
        <v>657</v>
      </c>
      <c r="J169" s="216">
        <v>120</v>
      </c>
      <c r="K169" s="264"/>
    </row>
    <row r="170" s="1" customFormat="1" ht="15" customHeight="1">
      <c r="B170" s="241"/>
      <c r="C170" s="216" t="s">
        <v>704</v>
      </c>
      <c r="D170" s="216"/>
      <c r="E170" s="216"/>
      <c r="F170" s="239" t="s">
        <v>655</v>
      </c>
      <c r="G170" s="216"/>
      <c r="H170" s="216" t="s">
        <v>705</v>
      </c>
      <c r="I170" s="216" t="s">
        <v>657</v>
      </c>
      <c r="J170" s="216" t="s">
        <v>706</v>
      </c>
      <c r="K170" s="264"/>
    </row>
    <row r="171" s="1" customFormat="1" ht="15" customHeight="1">
      <c r="B171" s="241"/>
      <c r="C171" s="216" t="s">
        <v>603</v>
      </c>
      <c r="D171" s="216"/>
      <c r="E171" s="216"/>
      <c r="F171" s="239" t="s">
        <v>655</v>
      </c>
      <c r="G171" s="216"/>
      <c r="H171" s="216" t="s">
        <v>722</v>
      </c>
      <c r="I171" s="216" t="s">
        <v>657</v>
      </c>
      <c r="J171" s="216" t="s">
        <v>706</v>
      </c>
      <c r="K171" s="264"/>
    </row>
    <row r="172" s="1" customFormat="1" ht="15" customHeight="1">
      <c r="B172" s="241"/>
      <c r="C172" s="216" t="s">
        <v>660</v>
      </c>
      <c r="D172" s="216"/>
      <c r="E172" s="216"/>
      <c r="F172" s="239" t="s">
        <v>661</v>
      </c>
      <c r="G172" s="216"/>
      <c r="H172" s="216" t="s">
        <v>722</v>
      </c>
      <c r="I172" s="216" t="s">
        <v>657</v>
      </c>
      <c r="J172" s="216">
        <v>50</v>
      </c>
      <c r="K172" s="264"/>
    </row>
    <row r="173" s="1" customFormat="1" ht="15" customHeight="1">
      <c r="B173" s="241"/>
      <c r="C173" s="216" t="s">
        <v>663</v>
      </c>
      <c r="D173" s="216"/>
      <c r="E173" s="216"/>
      <c r="F173" s="239" t="s">
        <v>655</v>
      </c>
      <c r="G173" s="216"/>
      <c r="H173" s="216" t="s">
        <v>722</v>
      </c>
      <c r="I173" s="216" t="s">
        <v>665</v>
      </c>
      <c r="J173" s="216"/>
      <c r="K173" s="264"/>
    </row>
    <row r="174" s="1" customFormat="1" ht="15" customHeight="1">
      <c r="B174" s="241"/>
      <c r="C174" s="216" t="s">
        <v>674</v>
      </c>
      <c r="D174" s="216"/>
      <c r="E174" s="216"/>
      <c r="F174" s="239" t="s">
        <v>661</v>
      </c>
      <c r="G174" s="216"/>
      <c r="H174" s="216" t="s">
        <v>722</v>
      </c>
      <c r="I174" s="216" t="s">
        <v>657</v>
      </c>
      <c r="J174" s="216">
        <v>50</v>
      </c>
      <c r="K174" s="264"/>
    </row>
    <row r="175" s="1" customFormat="1" ht="15" customHeight="1">
      <c r="B175" s="241"/>
      <c r="C175" s="216" t="s">
        <v>682</v>
      </c>
      <c r="D175" s="216"/>
      <c r="E175" s="216"/>
      <c r="F175" s="239" t="s">
        <v>661</v>
      </c>
      <c r="G175" s="216"/>
      <c r="H175" s="216" t="s">
        <v>722</v>
      </c>
      <c r="I175" s="216" t="s">
        <v>657</v>
      </c>
      <c r="J175" s="216">
        <v>50</v>
      </c>
      <c r="K175" s="264"/>
    </row>
    <row r="176" s="1" customFormat="1" ht="15" customHeight="1">
      <c r="B176" s="241"/>
      <c r="C176" s="216" t="s">
        <v>680</v>
      </c>
      <c r="D176" s="216"/>
      <c r="E176" s="216"/>
      <c r="F176" s="239" t="s">
        <v>661</v>
      </c>
      <c r="G176" s="216"/>
      <c r="H176" s="216" t="s">
        <v>722</v>
      </c>
      <c r="I176" s="216" t="s">
        <v>657</v>
      </c>
      <c r="J176" s="216">
        <v>50</v>
      </c>
      <c r="K176" s="264"/>
    </row>
    <row r="177" s="1" customFormat="1" ht="15" customHeight="1">
      <c r="B177" s="241"/>
      <c r="C177" s="216" t="s">
        <v>107</v>
      </c>
      <c r="D177" s="216"/>
      <c r="E177" s="216"/>
      <c r="F177" s="239" t="s">
        <v>655</v>
      </c>
      <c r="G177" s="216"/>
      <c r="H177" s="216" t="s">
        <v>723</v>
      </c>
      <c r="I177" s="216" t="s">
        <v>724</v>
      </c>
      <c r="J177" s="216"/>
      <c r="K177" s="264"/>
    </row>
    <row r="178" s="1" customFormat="1" ht="15" customHeight="1">
      <c r="B178" s="241"/>
      <c r="C178" s="216" t="s">
        <v>56</v>
      </c>
      <c r="D178" s="216"/>
      <c r="E178" s="216"/>
      <c r="F178" s="239" t="s">
        <v>655</v>
      </c>
      <c r="G178" s="216"/>
      <c r="H178" s="216" t="s">
        <v>725</v>
      </c>
      <c r="I178" s="216" t="s">
        <v>726</v>
      </c>
      <c r="J178" s="216">
        <v>1</v>
      </c>
      <c r="K178" s="264"/>
    </row>
    <row r="179" s="1" customFormat="1" ht="15" customHeight="1">
      <c r="B179" s="241"/>
      <c r="C179" s="216" t="s">
        <v>52</v>
      </c>
      <c r="D179" s="216"/>
      <c r="E179" s="216"/>
      <c r="F179" s="239" t="s">
        <v>655</v>
      </c>
      <c r="G179" s="216"/>
      <c r="H179" s="216" t="s">
        <v>727</v>
      </c>
      <c r="I179" s="216" t="s">
        <v>657</v>
      </c>
      <c r="J179" s="216">
        <v>20</v>
      </c>
      <c r="K179" s="264"/>
    </row>
    <row r="180" s="1" customFormat="1" ht="15" customHeight="1">
      <c r="B180" s="241"/>
      <c r="C180" s="216" t="s">
        <v>53</v>
      </c>
      <c r="D180" s="216"/>
      <c r="E180" s="216"/>
      <c r="F180" s="239" t="s">
        <v>655</v>
      </c>
      <c r="G180" s="216"/>
      <c r="H180" s="216" t="s">
        <v>728</v>
      </c>
      <c r="I180" s="216" t="s">
        <v>657</v>
      </c>
      <c r="J180" s="216">
        <v>255</v>
      </c>
      <c r="K180" s="264"/>
    </row>
    <row r="181" s="1" customFormat="1" ht="15" customHeight="1">
      <c r="B181" s="241"/>
      <c r="C181" s="216" t="s">
        <v>108</v>
      </c>
      <c r="D181" s="216"/>
      <c r="E181" s="216"/>
      <c r="F181" s="239" t="s">
        <v>655</v>
      </c>
      <c r="G181" s="216"/>
      <c r="H181" s="216" t="s">
        <v>619</v>
      </c>
      <c r="I181" s="216" t="s">
        <v>657</v>
      </c>
      <c r="J181" s="216">
        <v>10</v>
      </c>
      <c r="K181" s="264"/>
    </row>
    <row r="182" s="1" customFormat="1" ht="15" customHeight="1">
      <c r="B182" s="241"/>
      <c r="C182" s="216" t="s">
        <v>109</v>
      </c>
      <c r="D182" s="216"/>
      <c r="E182" s="216"/>
      <c r="F182" s="239" t="s">
        <v>655</v>
      </c>
      <c r="G182" s="216"/>
      <c r="H182" s="216" t="s">
        <v>729</v>
      </c>
      <c r="I182" s="216" t="s">
        <v>690</v>
      </c>
      <c r="J182" s="216"/>
      <c r="K182" s="264"/>
    </row>
    <row r="183" s="1" customFormat="1" ht="15" customHeight="1">
      <c r="B183" s="241"/>
      <c r="C183" s="216" t="s">
        <v>730</v>
      </c>
      <c r="D183" s="216"/>
      <c r="E183" s="216"/>
      <c r="F183" s="239" t="s">
        <v>655</v>
      </c>
      <c r="G183" s="216"/>
      <c r="H183" s="216" t="s">
        <v>731</v>
      </c>
      <c r="I183" s="216" t="s">
        <v>690</v>
      </c>
      <c r="J183" s="216"/>
      <c r="K183" s="264"/>
    </row>
    <row r="184" s="1" customFormat="1" ht="15" customHeight="1">
      <c r="B184" s="241"/>
      <c r="C184" s="216" t="s">
        <v>719</v>
      </c>
      <c r="D184" s="216"/>
      <c r="E184" s="216"/>
      <c r="F184" s="239" t="s">
        <v>655</v>
      </c>
      <c r="G184" s="216"/>
      <c r="H184" s="216" t="s">
        <v>732</v>
      </c>
      <c r="I184" s="216" t="s">
        <v>690</v>
      </c>
      <c r="J184" s="216"/>
      <c r="K184" s="264"/>
    </row>
    <row r="185" s="1" customFormat="1" ht="15" customHeight="1">
      <c r="B185" s="241"/>
      <c r="C185" s="216" t="s">
        <v>111</v>
      </c>
      <c r="D185" s="216"/>
      <c r="E185" s="216"/>
      <c r="F185" s="239" t="s">
        <v>661</v>
      </c>
      <c r="G185" s="216"/>
      <c r="H185" s="216" t="s">
        <v>733</v>
      </c>
      <c r="I185" s="216" t="s">
        <v>657</v>
      </c>
      <c r="J185" s="216">
        <v>50</v>
      </c>
      <c r="K185" s="264"/>
    </row>
    <row r="186" s="1" customFormat="1" ht="15" customHeight="1">
      <c r="B186" s="241"/>
      <c r="C186" s="216" t="s">
        <v>734</v>
      </c>
      <c r="D186" s="216"/>
      <c r="E186" s="216"/>
      <c r="F186" s="239" t="s">
        <v>661</v>
      </c>
      <c r="G186" s="216"/>
      <c r="H186" s="216" t="s">
        <v>735</v>
      </c>
      <c r="I186" s="216" t="s">
        <v>736</v>
      </c>
      <c r="J186" s="216"/>
      <c r="K186" s="264"/>
    </row>
    <row r="187" s="1" customFormat="1" ht="15" customHeight="1">
      <c r="B187" s="241"/>
      <c r="C187" s="216" t="s">
        <v>737</v>
      </c>
      <c r="D187" s="216"/>
      <c r="E187" s="216"/>
      <c r="F187" s="239" t="s">
        <v>661</v>
      </c>
      <c r="G187" s="216"/>
      <c r="H187" s="216" t="s">
        <v>738</v>
      </c>
      <c r="I187" s="216" t="s">
        <v>736</v>
      </c>
      <c r="J187" s="216"/>
      <c r="K187" s="264"/>
    </row>
    <row r="188" s="1" customFormat="1" ht="15" customHeight="1">
      <c r="B188" s="241"/>
      <c r="C188" s="216" t="s">
        <v>739</v>
      </c>
      <c r="D188" s="216"/>
      <c r="E188" s="216"/>
      <c r="F188" s="239" t="s">
        <v>661</v>
      </c>
      <c r="G188" s="216"/>
      <c r="H188" s="216" t="s">
        <v>740</v>
      </c>
      <c r="I188" s="216" t="s">
        <v>736</v>
      </c>
      <c r="J188" s="216"/>
      <c r="K188" s="264"/>
    </row>
    <row r="189" s="1" customFormat="1" ht="15" customHeight="1">
      <c r="B189" s="241"/>
      <c r="C189" s="277" t="s">
        <v>741</v>
      </c>
      <c r="D189" s="216"/>
      <c r="E189" s="216"/>
      <c r="F189" s="239" t="s">
        <v>661</v>
      </c>
      <c r="G189" s="216"/>
      <c r="H189" s="216" t="s">
        <v>742</v>
      </c>
      <c r="I189" s="216" t="s">
        <v>743</v>
      </c>
      <c r="J189" s="278" t="s">
        <v>744</v>
      </c>
      <c r="K189" s="264"/>
    </row>
    <row r="190" s="1" customFormat="1" ht="15" customHeight="1">
      <c r="B190" s="241"/>
      <c r="C190" s="277" t="s">
        <v>41</v>
      </c>
      <c r="D190" s="216"/>
      <c r="E190" s="216"/>
      <c r="F190" s="239" t="s">
        <v>655</v>
      </c>
      <c r="G190" s="216"/>
      <c r="H190" s="213" t="s">
        <v>745</v>
      </c>
      <c r="I190" s="216" t="s">
        <v>746</v>
      </c>
      <c r="J190" s="216"/>
      <c r="K190" s="264"/>
    </row>
    <row r="191" s="1" customFormat="1" ht="15" customHeight="1">
      <c r="B191" s="241"/>
      <c r="C191" s="277" t="s">
        <v>747</v>
      </c>
      <c r="D191" s="216"/>
      <c r="E191" s="216"/>
      <c r="F191" s="239" t="s">
        <v>655</v>
      </c>
      <c r="G191" s="216"/>
      <c r="H191" s="216" t="s">
        <v>748</v>
      </c>
      <c r="I191" s="216" t="s">
        <v>690</v>
      </c>
      <c r="J191" s="216"/>
      <c r="K191" s="264"/>
    </row>
    <row r="192" s="1" customFormat="1" ht="15" customHeight="1">
      <c r="B192" s="241"/>
      <c r="C192" s="277" t="s">
        <v>749</v>
      </c>
      <c r="D192" s="216"/>
      <c r="E192" s="216"/>
      <c r="F192" s="239" t="s">
        <v>655</v>
      </c>
      <c r="G192" s="216"/>
      <c r="H192" s="216" t="s">
        <v>750</v>
      </c>
      <c r="I192" s="216" t="s">
        <v>690</v>
      </c>
      <c r="J192" s="216"/>
      <c r="K192" s="264"/>
    </row>
    <row r="193" s="1" customFormat="1" ht="15" customHeight="1">
      <c r="B193" s="241"/>
      <c r="C193" s="277" t="s">
        <v>751</v>
      </c>
      <c r="D193" s="216"/>
      <c r="E193" s="216"/>
      <c r="F193" s="239" t="s">
        <v>661</v>
      </c>
      <c r="G193" s="216"/>
      <c r="H193" s="216" t="s">
        <v>752</v>
      </c>
      <c r="I193" s="216" t="s">
        <v>690</v>
      </c>
      <c r="J193" s="216"/>
      <c r="K193" s="264"/>
    </row>
    <row r="194" s="1" customFormat="1" ht="15" customHeight="1">
      <c r="B194" s="270"/>
      <c r="C194" s="279"/>
      <c r="D194" s="250"/>
      <c r="E194" s="250"/>
      <c r="F194" s="250"/>
      <c r="G194" s="250"/>
      <c r="H194" s="250"/>
      <c r="I194" s="250"/>
      <c r="J194" s="250"/>
      <c r="K194" s="271"/>
    </row>
    <row r="195" s="1" customFormat="1" ht="18.75" customHeight="1">
      <c r="B195" s="252"/>
      <c r="C195" s="262"/>
      <c r="D195" s="262"/>
      <c r="E195" s="262"/>
      <c r="F195" s="272"/>
      <c r="G195" s="262"/>
      <c r="H195" s="262"/>
      <c r="I195" s="262"/>
      <c r="J195" s="262"/>
      <c r="K195" s="252"/>
    </row>
    <row r="196" s="1" customFormat="1" ht="18.75" customHeight="1">
      <c r="B196" s="252"/>
      <c r="C196" s="262"/>
      <c r="D196" s="262"/>
      <c r="E196" s="262"/>
      <c r="F196" s="272"/>
      <c r="G196" s="262"/>
      <c r="H196" s="262"/>
      <c r="I196" s="262"/>
      <c r="J196" s="262"/>
      <c r="K196" s="252"/>
    </row>
    <row r="197" s="1" customFormat="1" ht="18.75" customHeight="1"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</row>
    <row r="198" s="1" customFormat="1" ht="13.5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="1" customFormat="1" ht="21">
      <c r="B199" s="206"/>
      <c r="C199" s="207" t="s">
        <v>753</v>
      </c>
      <c r="D199" s="207"/>
      <c r="E199" s="207"/>
      <c r="F199" s="207"/>
      <c r="G199" s="207"/>
      <c r="H199" s="207"/>
      <c r="I199" s="207"/>
      <c r="J199" s="207"/>
      <c r="K199" s="208"/>
    </row>
    <row r="200" s="1" customFormat="1" ht="25.5" customHeight="1">
      <c r="B200" s="206"/>
      <c r="C200" s="280" t="s">
        <v>754</v>
      </c>
      <c r="D200" s="280"/>
      <c r="E200" s="280"/>
      <c r="F200" s="280" t="s">
        <v>755</v>
      </c>
      <c r="G200" s="281"/>
      <c r="H200" s="280" t="s">
        <v>756</v>
      </c>
      <c r="I200" s="280"/>
      <c r="J200" s="280"/>
      <c r="K200" s="208"/>
    </row>
    <row r="201" s="1" customFormat="1" ht="5.25" customHeight="1">
      <c r="B201" s="241"/>
      <c r="C201" s="236"/>
      <c r="D201" s="236"/>
      <c r="E201" s="236"/>
      <c r="F201" s="236"/>
      <c r="G201" s="262"/>
      <c r="H201" s="236"/>
      <c r="I201" s="236"/>
      <c r="J201" s="236"/>
      <c r="K201" s="264"/>
    </row>
    <row r="202" s="1" customFormat="1" ht="15" customHeight="1">
      <c r="B202" s="241"/>
      <c r="C202" s="216" t="s">
        <v>746</v>
      </c>
      <c r="D202" s="216"/>
      <c r="E202" s="216"/>
      <c r="F202" s="239" t="s">
        <v>42</v>
      </c>
      <c r="G202" s="216"/>
      <c r="H202" s="216" t="s">
        <v>757</v>
      </c>
      <c r="I202" s="216"/>
      <c r="J202" s="216"/>
      <c r="K202" s="264"/>
    </row>
    <row r="203" s="1" customFormat="1" ht="15" customHeight="1">
      <c r="B203" s="241"/>
      <c r="C203" s="216"/>
      <c r="D203" s="216"/>
      <c r="E203" s="216"/>
      <c r="F203" s="239" t="s">
        <v>43</v>
      </c>
      <c r="G203" s="216"/>
      <c r="H203" s="216" t="s">
        <v>758</v>
      </c>
      <c r="I203" s="216"/>
      <c r="J203" s="216"/>
      <c r="K203" s="264"/>
    </row>
    <row r="204" s="1" customFormat="1" ht="15" customHeight="1">
      <c r="B204" s="241"/>
      <c r="C204" s="216"/>
      <c r="D204" s="216"/>
      <c r="E204" s="216"/>
      <c r="F204" s="239" t="s">
        <v>46</v>
      </c>
      <c r="G204" s="216"/>
      <c r="H204" s="216" t="s">
        <v>759</v>
      </c>
      <c r="I204" s="216"/>
      <c r="J204" s="216"/>
      <c r="K204" s="264"/>
    </row>
    <row r="205" s="1" customFormat="1" ht="15" customHeight="1">
      <c r="B205" s="241"/>
      <c r="C205" s="216"/>
      <c r="D205" s="216"/>
      <c r="E205" s="216"/>
      <c r="F205" s="239" t="s">
        <v>44</v>
      </c>
      <c r="G205" s="216"/>
      <c r="H205" s="216" t="s">
        <v>760</v>
      </c>
      <c r="I205" s="216"/>
      <c r="J205" s="216"/>
      <c r="K205" s="264"/>
    </row>
    <row r="206" s="1" customFormat="1" ht="15" customHeight="1">
      <c r="B206" s="241"/>
      <c r="C206" s="216"/>
      <c r="D206" s="216"/>
      <c r="E206" s="216"/>
      <c r="F206" s="239" t="s">
        <v>45</v>
      </c>
      <c r="G206" s="216"/>
      <c r="H206" s="216" t="s">
        <v>761</v>
      </c>
      <c r="I206" s="216"/>
      <c r="J206" s="216"/>
      <c r="K206" s="264"/>
    </row>
    <row r="207" s="1" customFormat="1" ht="15" customHeight="1">
      <c r="B207" s="241"/>
      <c r="C207" s="216"/>
      <c r="D207" s="216"/>
      <c r="E207" s="216"/>
      <c r="F207" s="239"/>
      <c r="G207" s="216"/>
      <c r="H207" s="216"/>
      <c r="I207" s="216"/>
      <c r="J207" s="216"/>
      <c r="K207" s="264"/>
    </row>
    <row r="208" s="1" customFormat="1" ht="15" customHeight="1">
      <c r="B208" s="241"/>
      <c r="C208" s="216" t="s">
        <v>702</v>
      </c>
      <c r="D208" s="216"/>
      <c r="E208" s="216"/>
      <c r="F208" s="239" t="s">
        <v>78</v>
      </c>
      <c r="G208" s="216"/>
      <c r="H208" s="216" t="s">
        <v>762</v>
      </c>
      <c r="I208" s="216"/>
      <c r="J208" s="216"/>
      <c r="K208" s="264"/>
    </row>
    <row r="209" s="1" customFormat="1" ht="15" customHeight="1">
      <c r="B209" s="241"/>
      <c r="C209" s="216"/>
      <c r="D209" s="216"/>
      <c r="E209" s="216"/>
      <c r="F209" s="239" t="s">
        <v>597</v>
      </c>
      <c r="G209" s="216"/>
      <c r="H209" s="216" t="s">
        <v>598</v>
      </c>
      <c r="I209" s="216"/>
      <c r="J209" s="216"/>
      <c r="K209" s="264"/>
    </row>
    <row r="210" s="1" customFormat="1" ht="15" customHeight="1">
      <c r="B210" s="241"/>
      <c r="C210" s="216"/>
      <c r="D210" s="216"/>
      <c r="E210" s="216"/>
      <c r="F210" s="239" t="s">
        <v>595</v>
      </c>
      <c r="G210" s="216"/>
      <c r="H210" s="216" t="s">
        <v>763</v>
      </c>
      <c r="I210" s="216"/>
      <c r="J210" s="216"/>
      <c r="K210" s="264"/>
    </row>
    <row r="211" s="1" customFormat="1" ht="15" customHeight="1">
      <c r="B211" s="282"/>
      <c r="C211" s="216"/>
      <c r="D211" s="216"/>
      <c r="E211" s="216"/>
      <c r="F211" s="239" t="s">
        <v>599</v>
      </c>
      <c r="G211" s="277"/>
      <c r="H211" s="268" t="s">
        <v>600</v>
      </c>
      <c r="I211" s="268"/>
      <c r="J211" s="268"/>
      <c r="K211" s="283"/>
    </row>
    <row r="212" s="1" customFormat="1" ht="15" customHeight="1">
      <c r="B212" s="282"/>
      <c r="C212" s="216"/>
      <c r="D212" s="216"/>
      <c r="E212" s="216"/>
      <c r="F212" s="239" t="s">
        <v>601</v>
      </c>
      <c r="G212" s="277"/>
      <c r="H212" s="268" t="s">
        <v>487</v>
      </c>
      <c r="I212" s="268"/>
      <c r="J212" s="268"/>
      <c r="K212" s="283"/>
    </row>
    <row r="213" s="1" customFormat="1" ht="15" customHeight="1">
      <c r="B213" s="282"/>
      <c r="C213" s="216"/>
      <c r="D213" s="216"/>
      <c r="E213" s="216"/>
      <c r="F213" s="239"/>
      <c r="G213" s="277"/>
      <c r="H213" s="268"/>
      <c r="I213" s="268"/>
      <c r="J213" s="268"/>
      <c r="K213" s="283"/>
    </row>
    <row r="214" s="1" customFormat="1" ht="15" customHeight="1">
      <c r="B214" s="282"/>
      <c r="C214" s="216" t="s">
        <v>726</v>
      </c>
      <c r="D214" s="216"/>
      <c r="E214" s="216"/>
      <c r="F214" s="239">
        <v>1</v>
      </c>
      <c r="G214" s="277"/>
      <c r="H214" s="268" t="s">
        <v>764</v>
      </c>
      <c r="I214" s="268"/>
      <c r="J214" s="268"/>
      <c r="K214" s="283"/>
    </row>
    <row r="215" s="1" customFormat="1" ht="15" customHeight="1">
      <c r="B215" s="282"/>
      <c r="C215" s="216"/>
      <c r="D215" s="216"/>
      <c r="E215" s="216"/>
      <c r="F215" s="239">
        <v>2</v>
      </c>
      <c r="G215" s="277"/>
      <c r="H215" s="268" t="s">
        <v>765</v>
      </c>
      <c r="I215" s="268"/>
      <c r="J215" s="268"/>
      <c r="K215" s="283"/>
    </row>
    <row r="216" s="1" customFormat="1" ht="15" customHeight="1">
      <c r="B216" s="282"/>
      <c r="C216" s="216"/>
      <c r="D216" s="216"/>
      <c r="E216" s="216"/>
      <c r="F216" s="239">
        <v>3</v>
      </c>
      <c r="G216" s="277"/>
      <c r="H216" s="268" t="s">
        <v>766</v>
      </c>
      <c r="I216" s="268"/>
      <c r="J216" s="268"/>
      <c r="K216" s="283"/>
    </row>
    <row r="217" s="1" customFormat="1" ht="15" customHeight="1">
      <c r="B217" s="282"/>
      <c r="C217" s="216"/>
      <c r="D217" s="216"/>
      <c r="E217" s="216"/>
      <c r="F217" s="239">
        <v>4</v>
      </c>
      <c r="G217" s="277"/>
      <c r="H217" s="268" t="s">
        <v>767</v>
      </c>
      <c r="I217" s="268"/>
      <c r="J217" s="268"/>
      <c r="K217" s="283"/>
    </row>
    <row r="218" s="1" customFormat="1" ht="12.75" customHeight="1">
      <c r="B218" s="284"/>
      <c r="C218" s="285"/>
      <c r="D218" s="285"/>
      <c r="E218" s="285"/>
      <c r="F218" s="285"/>
      <c r="G218" s="285"/>
      <c r="H218" s="285"/>
      <c r="I218" s="285"/>
      <c r="J218" s="285"/>
      <c r="K218" s="286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Sobol</dc:creator>
  <cp:lastModifiedBy>Jiří Sobol</cp:lastModifiedBy>
  <dcterms:created xsi:type="dcterms:W3CDTF">2021-08-26T05:23:07Z</dcterms:created>
  <dcterms:modified xsi:type="dcterms:W3CDTF">2021-08-26T05:23:12Z</dcterms:modified>
</cp:coreProperties>
</file>