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sova\Desktop\"/>
    </mc:Choice>
  </mc:AlternateContent>
  <xr:revisionPtr revIDLastSave="0" documentId="8_{91BC7A7E-6BC8-4958-997D-1D1EDEC3BA8F}" xr6:coauthVersionLast="47" xr6:coauthVersionMax="47" xr10:uidLastSave="{00000000-0000-0000-0000-000000000000}"/>
  <bookViews>
    <workbookView xWindow="3585" yWindow="3165" windowWidth="21600" windowHeight="11565" xr2:uid="{95611D91-AAA2-47CB-98AA-C346DD2B0129}"/>
  </bookViews>
  <sheets>
    <sheet name="kalk odpad na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5" i="1" l="1"/>
  <c r="N19" i="1"/>
  <c r="C44" i="1"/>
  <c r="D44" i="1" s="1"/>
  <c r="E44" i="1" s="1"/>
  <c r="F44" i="1" s="1"/>
  <c r="G44" i="1" s="1"/>
  <c r="H44" i="1" s="1"/>
  <c r="I44" i="1" s="1"/>
  <c r="K44" i="1" s="1"/>
  <c r="L44" i="1" s="1"/>
  <c r="M44" i="1" s="1"/>
  <c r="N81" i="1"/>
  <c r="N86" i="1"/>
  <c r="N84" i="1"/>
  <c r="N83" i="1"/>
  <c r="N82" i="1"/>
  <c r="N80" i="1"/>
  <c r="N75" i="1"/>
  <c r="B47" i="1"/>
  <c r="C46" i="1"/>
  <c r="D46" i="1" s="1"/>
  <c r="E46" i="1" s="1"/>
  <c r="F46" i="1" s="1"/>
  <c r="G46" i="1" s="1"/>
  <c r="J46" i="1" s="1"/>
  <c r="K46" i="1" s="1"/>
  <c r="L46" i="1" s="1"/>
  <c r="M46" i="1" s="1"/>
  <c r="N73" i="1"/>
  <c r="N35" i="1"/>
  <c r="N17" i="1"/>
  <c r="B20" i="1"/>
  <c r="C20" i="1" s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B21" i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B22" i="1"/>
  <c r="C22" i="1" s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B23" i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B24" i="1"/>
  <c r="C24" i="1" s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B25" i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B26" i="1"/>
  <c r="C26" i="1" s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B28" i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15" i="1"/>
  <c r="N16" i="1"/>
  <c r="N72" i="1"/>
  <c r="M64" i="1"/>
  <c r="L64" i="1"/>
  <c r="K64" i="1"/>
  <c r="J64" i="1"/>
  <c r="I64" i="1"/>
  <c r="H64" i="1"/>
  <c r="G64" i="1"/>
  <c r="F64" i="1"/>
  <c r="E64" i="1"/>
  <c r="D64" i="1"/>
  <c r="N62" i="1"/>
  <c r="N61" i="1"/>
  <c r="N60" i="1"/>
  <c r="N59" i="1"/>
  <c r="N57" i="1"/>
  <c r="C50" i="1"/>
  <c r="D50" i="1" s="1"/>
  <c r="E50" i="1" s="1"/>
  <c r="F50" i="1" s="1"/>
  <c r="G50" i="1" s="1"/>
  <c r="H50" i="1" s="1"/>
  <c r="I50" i="1" s="1"/>
  <c r="J50" i="1" s="1"/>
  <c r="K50" i="1" s="1"/>
  <c r="M50" i="1" s="1"/>
  <c r="B48" i="1"/>
  <c r="C48" i="1" s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L39" i="1"/>
  <c r="K39" i="1"/>
  <c r="I39" i="1"/>
  <c r="H39" i="1"/>
  <c r="F39" i="1"/>
  <c r="E39" i="1"/>
  <c r="N38" i="1"/>
  <c r="N37" i="1"/>
  <c r="F10" i="1"/>
  <c r="N87" i="1" l="1"/>
  <c r="N48" i="1"/>
  <c r="N46" i="1"/>
  <c r="N50" i="1"/>
  <c r="N44" i="1"/>
  <c r="N64" i="1"/>
  <c r="E121" i="1" s="1"/>
  <c r="N36" i="1"/>
  <c r="N39" i="1"/>
  <c r="N24" i="1"/>
  <c r="N25" i="1"/>
  <c r="N26" i="1"/>
  <c r="C43" i="1"/>
  <c r="C49" i="1"/>
  <c r="D43" i="1" l="1"/>
  <c r="E43" i="1" s="1"/>
  <c r="F43" i="1" s="1"/>
  <c r="G43" i="1" s="1"/>
  <c r="H43" i="1" s="1"/>
  <c r="I43" i="1" s="1"/>
  <c r="J43" i="1" s="1"/>
  <c r="D49" i="1"/>
  <c r="E49" i="1" s="1"/>
  <c r="F49" i="1" s="1"/>
  <c r="G49" i="1" s="1"/>
  <c r="H49" i="1" s="1"/>
  <c r="I49" i="1" s="1"/>
  <c r="J49" i="1" s="1"/>
  <c r="K49" i="1" s="1"/>
  <c r="L49" i="1" s="1"/>
  <c r="M49" i="1" s="1"/>
  <c r="N43" i="1" l="1"/>
  <c r="N49" i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l="1"/>
  <c r="C45" i="1"/>
  <c r="D45" i="1" s="1"/>
  <c r="E45" i="1" s="1"/>
  <c r="F45" i="1" s="1"/>
  <c r="G45" i="1" s="1"/>
  <c r="H45" i="1" s="1"/>
  <c r="L45" i="1" s="1"/>
  <c r="M45" i="1" l="1"/>
  <c r="N45" i="1" s="1"/>
  <c r="C27" i="1"/>
  <c r="D27" i="1" l="1"/>
  <c r="E27" i="1" s="1"/>
  <c r="F27" i="1" s="1"/>
  <c r="G27" i="1" s="1"/>
  <c r="H27" i="1" s="1"/>
  <c r="I27" i="1" s="1"/>
  <c r="J27" i="1" s="1"/>
  <c r="K27" i="1" s="1"/>
  <c r="L27" i="1" s="1"/>
  <c r="M27" i="1" s="1"/>
  <c r="N27" i="1" l="1"/>
  <c r="N29" i="1" s="1"/>
  <c r="N31" i="1" s="1"/>
  <c r="E116" i="1" l="1"/>
  <c r="E117" i="1"/>
  <c r="C41" i="1"/>
  <c r="D41" i="1" s="1"/>
  <c r="E41" i="1" s="1"/>
  <c r="F41" i="1" s="1"/>
  <c r="G41" i="1" s="1"/>
  <c r="H41" i="1" s="1"/>
  <c r="I41" i="1" s="1"/>
  <c r="J41" i="1" s="1"/>
  <c r="C42" i="1"/>
  <c r="N41" i="1" l="1"/>
  <c r="D42" i="1"/>
  <c r="E42" i="1" s="1"/>
  <c r="F42" i="1" s="1"/>
  <c r="G42" i="1" s="1"/>
  <c r="H42" i="1" s="1"/>
  <c r="I42" i="1" s="1"/>
  <c r="J42" i="1" s="1"/>
  <c r="K42" i="1" s="1"/>
  <c r="L42" i="1" s="1"/>
  <c r="M42" i="1" s="1"/>
  <c r="N42" i="1" l="1"/>
  <c r="N51" i="1" s="1"/>
  <c r="E120" i="1" s="1"/>
  <c r="E123" i="1" s="1"/>
  <c r="F124" i="1" s="1"/>
  <c r="F127" i="1" s="1"/>
</calcChain>
</file>

<file path=xl/sharedStrings.xml><?xml version="1.0" encoding="utf-8"?>
<sst xmlns="http://schemas.openxmlformats.org/spreadsheetml/2006/main" count="124" uniqueCount="81">
  <si>
    <t xml:space="preserve">směsný odpad </t>
  </si>
  <si>
    <t>Celkem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</si>
  <si>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</si>
  <si>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</si>
  <si>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</si>
  <si>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</si>
  <si>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</si>
  <si>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</si>
  <si>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</si>
  <si>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</si>
  <si>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</si>
  <si>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</si>
  <si>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</si>
  <si>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</si>
  <si>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Radim (tuny)</t>
  </si>
  <si>
    <t xml:space="preserve">Radim (Kč)/uložení </t>
  </si>
  <si>
    <t>PHM</t>
  </si>
  <si>
    <t xml:space="preserve">mzdy /osádka </t>
  </si>
  <si>
    <t xml:space="preserve">odvody </t>
  </si>
  <si>
    <t xml:space="preserve">opravy,vozidel </t>
  </si>
  <si>
    <t xml:space="preserve">silniční daň </t>
  </si>
  <si>
    <t xml:space="preserve">pojištění vozidel </t>
  </si>
  <si>
    <t>odpisy</t>
  </si>
  <si>
    <t xml:space="preserve">čistění města </t>
  </si>
  <si>
    <t xml:space="preserve">sběrný dvůr </t>
  </si>
  <si>
    <t>správa</t>
  </si>
  <si>
    <t xml:space="preserve">výše poplatku na 1 poplatníka </t>
  </si>
  <si>
    <t xml:space="preserve">separovaný odpad </t>
  </si>
  <si>
    <t>papír (t)</t>
  </si>
  <si>
    <t>plast (t)</t>
  </si>
  <si>
    <t>sklo (t)</t>
  </si>
  <si>
    <t>tetrapack (t)</t>
  </si>
  <si>
    <t xml:space="preserve">plasty ulož /Relimex </t>
  </si>
  <si>
    <t>mzdy /osádka</t>
  </si>
  <si>
    <t>odvody</t>
  </si>
  <si>
    <t xml:space="preserve">opravy vozidel </t>
  </si>
  <si>
    <t xml:space="preserve">Celkem </t>
  </si>
  <si>
    <t xml:space="preserve">1. čtvrtl </t>
  </si>
  <si>
    <t>2. čtvrtl</t>
  </si>
  <si>
    <t xml:space="preserve">3. čtvrtl </t>
  </si>
  <si>
    <t xml:space="preserve">4. čtvrtl </t>
  </si>
  <si>
    <t xml:space="preserve">papír (Kč) Cuir </t>
  </si>
  <si>
    <t xml:space="preserve">plast (Kč) Relimex </t>
  </si>
  <si>
    <t>Asekol  (Kč)</t>
  </si>
  <si>
    <t>Elektrowin (Kč)</t>
  </si>
  <si>
    <t>EKO-KOM (Kč)</t>
  </si>
  <si>
    <t>sklo Radim</t>
  </si>
  <si>
    <t xml:space="preserve">bioodpad </t>
  </si>
  <si>
    <t>Hořátev (t )</t>
  </si>
  <si>
    <t>Radim (t)</t>
  </si>
  <si>
    <t>Hořátev  Kč</t>
  </si>
  <si>
    <t>nákl na uložení Radim</t>
  </si>
  <si>
    <t xml:space="preserve">PHM </t>
  </si>
  <si>
    <t xml:space="preserve">opravy vozidel, mat  </t>
  </si>
  <si>
    <t xml:space="preserve">čištění města </t>
  </si>
  <si>
    <t>sběrný dvůr</t>
  </si>
  <si>
    <t xml:space="preserve">Spotřeba PHM svozových aut , oprav a souvisejících  nákladů  </t>
  </si>
  <si>
    <t xml:space="preserve"> byla uplatněna v poměru jednotlivých svozů  ( komunal: tříděný:bioodpad)</t>
  </si>
  <si>
    <t>po odečtu podílu připadajícího na doplňkovou činnost .</t>
  </si>
  <si>
    <t xml:space="preserve">Stejného postupu bylo použito i při rozpočítání mezd , odvodů z mezd </t>
  </si>
  <si>
    <t xml:space="preserve">náklady na svoz a uložení komunálního odpadu </t>
  </si>
  <si>
    <t>podíl na 1 obyvatele</t>
  </si>
  <si>
    <t>náklady na svoz a uložení tříděného odpadu</t>
  </si>
  <si>
    <t xml:space="preserve">včetně bioodpadu </t>
  </si>
  <si>
    <t xml:space="preserve">příjmy za třídění odpadu </t>
  </si>
  <si>
    <t xml:space="preserve">po odečtu příjmů </t>
  </si>
  <si>
    <t>Poplatek celkem  na 1 obyvatele</t>
  </si>
  <si>
    <t>Kalkulace nákladů na rok 2022 dle roku 2020</t>
  </si>
  <si>
    <t>počet obyvatel k 31.12.2020</t>
  </si>
  <si>
    <t>počet cizinců s dlouhodobým pobytem k 31.12.2020</t>
  </si>
  <si>
    <t>počet nemovit. bez trval. pobytů k 31.12.2020</t>
  </si>
  <si>
    <t>počet rekreačních objektů  k 31.12.2020</t>
  </si>
  <si>
    <t>čištění města</t>
  </si>
  <si>
    <t>příjmy za třídění odpadu v roce 2020</t>
  </si>
  <si>
    <t>Uložení odpadu bylo zpoplatněno následovně</t>
  </si>
  <si>
    <t>směsný odpad</t>
  </si>
  <si>
    <t>objemný odpad</t>
  </si>
  <si>
    <t>bio odpad</t>
  </si>
  <si>
    <t>uložení plastů</t>
  </si>
  <si>
    <t>uložení tetrapack</t>
  </si>
  <si>
    <t>ceny jsou uvedeny za 1 t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</si>
</sst>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č&quot;_-;\-* #,##0\ &quot;Kč&quot;_-;_-* &quot;-&quot;\ &quot;Kč&quot;_-;_-@_-"/>
    <numFmt numFmtId="164" formatCode="0.000"/>
    <numFmt numFmtId="165" formatCode="_-* #,##0\ &quot;Kč&quot;_-;\-* #,##0\ &quot;Kč&quot;_-;_-* &quot;-&quot;??\ &quot;Kč&quot;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61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FF00"/>
      <name val="Times New Roman"/>
      <family val="1"/>
      <charset val="238"/>
    </font>
    <font>
      <b/>
      <sz val="11"/>
      <color rgb="FF0061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1" applyNumberFormat="0" applyFont="0" applyAlignment="0" applyProtection="0"/>
  </cellStyleXfs>
  <cellXfs count="158">
    <xf numFmtId="0" fontId="0" fillId="0" borderId="0" xfId="0"/>
    <xf numFmtId="0" fontId="0" fillId="6" borderId="0" xfId="0" applyFill="1"/>
    <xf numFmtId="0" fontId="6" fillId="0" borderId="0" xfId="0" applyFont="1"/>
    <xf numFmtId="0" fontId="5" fillId="0" borderId="0" xfId="0" applyFont="1"/>
    <xf numFmtId="0" fontId="2" fillId="6" borderId="0" xfId="1" applyFill="1" applyBorder="1"/>
    <xf numFmtId="0" fontId="2" fillId="6" borderId="0" xfId="1" applyNumberFormat="1" applyFill="1" applyBorder="1"/>
    <xf numFmtId="1" fontId="7" fillId="6" borderId="0" xfId="2" applyNumberFormat="1" applyFont="1" applyFill="1" applyBorder="1"/>
    <xf numFmtId="1" fontId="0" fillId="0" borderId="0" xfId="0" applyNumberFormat="1"/>
    <xf numFmtId="0" fontId="4" fillId="6" borderId="0" xfId="3" applyFill="1" applyBorder="1"/>
    <xf numFmtId="0" fontId="4" fillId="6" borderId="0" xfId="3" applyFill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Border="1"/>
    <xf numFmtId="0" fontId="8" fillId="6" borderId="0" xfId="2" applyFont="1" applyFill="1" applyBorder="1"/>
    <xf numFmtId="0" fontId="0" fillId="6" borderId="0" xfId="0" applyFill="1" applyBorder="1"/>
    <xf numFmtId="1" fontId="0" fillId="6" borderId="0" xfId="0" applyNumberFormat="1" applyFill="1" applyBorder="1"/>
    <xf numFmtId="0" fontId="6" fillId="0" borderId="0" xfId="0" applyFont="1" applyBorder="1"/>
    <xf numFmtId="0" fontId="6" fillId="6" borderId="0" xfId="0" applyFont="1" applyFill="1" applyBorder="1"/>
    <xf numFmtId="164" fontId="0" fillId="6" borderId="0" xfId="0" applyNumberFormat="1" applyFill="1" applyBorder="1"/>
    <xf numFmtId="164" fontId="0" fillId="0" borderId="0" xfId="0" applyNumberFormat="1" applyBorder="1"/>
    <xf numFmtId="1" fontId="0" fillId="0" borderId="0" xfId="0" applyNumberFormat="1" applyBorder="1"/>
    <xf numFmtId="1" fontId="2" fillId="6" borderId="0" xfId="1" applyNumberFormat="1" applyFill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/>
    <xf numFmtId="0" fontId="14" fillId="0" borderId="0" xfId="0" applyFont="1"/>
    <xf numFmtId="0" fontId="11" fillId="3" borderId="2" xfId="2" applyFont="1" applyBorder="1"/>
    <xf numFmtId="0" fontId="13" fillId="3" borderId="3" xfId="2" applyFont="1" applyBorder="1"/>
    <xf numFmtId="0" fontId="13" fillId="3" borderId="4" xfId="2" applyFont="1" applyBorder="1"/>
    <xf numFmtId="0" fontId="9" fillId="6" borderId="0" xfId="0" applyFont="1" applyFill="1" applyBorder="1"/>
    <xf numFmtId="0" fontId="16" fillId="2" borderId="5" xfId="1" applyFont="1" applyBorder="1"/>
    <xf numFmtId="0" fontId="16" fillId="2" borderId="6" xfId="1" applyFont="1" applyBorder="1"/>
    <xf numFmtId="0" fontId="16" fillId="2" borderId="7" xfId="1" applyFont="1" applyBorder="1"/>
    <xf numFmtId="0" fontId="16" fillId="2" borderId="8" xfId="1" applyFont="1" applyBorder="1"/>
    <xf numFmtId="0" fontId="16" fillId="2" borderId="9" xfId="1" applyNumberFormat="1" applyFont="1" applyBorder="1"/>
    <xf numFmtId="0" fontId="16" fillId="2" borderId="6" xfId="1" applyNumberFormat="1" applyFont="1" applyBorder="1"/>
    <xf numFmtId="0" fontId="13" fillId="3" borderId="10" xfId="2" applyFont="1" applyBorder="1"/>
    <xf numFmtId="1" fontId="11" fillId="3" borderId="11" xfId="2" applyNumberFormat="1" applyFont="1" applyBorder="1"/>
    <xf numFmtId="1" fontId="11" fillId="3" borderId="6" xfId="2" applyNumberFormat="1" applyFont="1" applyBorder="1"/>
    <xf numFmtId="1" fontId="11" fillId="3" borderId="12" xfId="2" applyNumberFormat="1" applyFont="1" applyBorder="1"/>
    <xf numFmtId="1" fontId="9" fillId="6" borderId="0" xfId="0" applyNumberFormat="1" applyFont="1" applyFill="1" applyBorder="1"/>
    <xf numFmtId="0" fontId="13" fillId="3" borderId="5" xfId="2" applyFont="1" applyBorder="1"/>
    <xf numFmtId="1" fontId="11" fillId="3" borderId="7" xfId="2" applyNumberFormat="1" applyFont="1" applyBorder="1"/>
    <xf numFmtId="1" fontId="11" fillId="6" borderId="0" xfId="2" applyNumberFormat="1" applyFont="1" applyFill="1" applyBorder="1"/>
    <xf numFmtId="0" fontId="13" fillId="3" borderId="13" xfId="2" applyFont="1" applyBorder="1"/>
    <xf numFmtId="0" fontId="11" fillId="3" borderId="14" xfId="2" applyFont="1" applyBorder="1"/>
    <xf numFmtId="4" fontId="11" fillId="3" borderId="14" xfId="2" applyNumberFormat="1" applyFont="1" applyBorder="1"/>
    <xf numFmtId="3" fontId="11" fillId="3" borderId="15" xfId="2" applyNumberFormat="1" applyFont="1" applyBorder="1"/>
    <xf numFmtId="0" fontId="9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2" fontId="9" fillId="0" borderId="6" xfId="0" applyNumberFormat="1" applyFont="1" applyBorder="1"/>
    <xf numFmtId="0" fontId="11" fillId="0" borderId="6" xfId="0" applyFont="1" applyBorder="1"/>
    <xf numFmtId="164" fontId="14" fillId="7" borderId="7" xfId="0" applyNumberFormat="1" applyFont="1" applyFill="1" applyBorder="1"/>
    <xf numFmtId="0" fontId="9" fillId="8" borderId="6" xfId="0" applyFont="1" applyFill="1" applyBorder="1"/>
    <xf numFmtId="0" fontId="11" fillId="8" borderId="6" xfId="0" applyFont="1" applyFill="1" applyBorder="1"/>
    <xf numFmtId="164" fontId="14" fillId="8" borderId="7" xfId="0" applyNumberFormat="1" applyFont="1" applyFill="1" applyBorder="1"/>
    <xf numFmtId="164" fontId="9" fillId="0" borderId="6" xfId="0" applyNumberFormat="1" applyFont="1" applyBorder="1"/>
    <xf numFmtId="164" fontId="11" fillId="0" borderId="6" xfId="0" applyNumberFormat="1" applyFont="1" applyBorder="1"/>
    <xf numFmtId="0" fontId="14" fillId="6" borderId="10" xfId="0" applyFont="1" applyFill="1" applyBorder="1"/>
    <xf numFmtId="1" fontId="9" fillId="5" borderId="1" xfId="4" applyNumberFormat="1" applyFont="1" applyBorder="1"/>
    <xf numFmtId="1" fontId="9" fillId="5" borderId="21" xfId="4" applyNumberFormat="1" applyFont="1" applyBorder="1"/>
    <xf numFmtId="1" fontId="11" fillId="5" borderId="6" xfId="4" applyNumberFormat="1" applyFont="1" applyBorder="1"/>
    <xf numFmtId="3" fontId="11" fillId="5" borderId="7" xfId="4" applyNumberFormat="1" applyFont="1" applyBorder="1"/>
    <xf numFmtId="0" fontId="14" fillId="0" borderId="16" xfId="0" applyFont="1" applyBorder="1"/>
    <xf numFmtId="1" fontId="11" fillId="5" borderId="17" xfId="4" applyNumberFormat="1" applyFont="1" applyBorder="1"/>
    <xf numFmtId="3" fontId="11" fillId="5" borderId="18" xfId="4" applyNumberFormat="1" applyFont="1" applyBorder="1"/>
    <xf numFmtId="1" fontId="9" fillId="0" borderId="0" xfId="0" applyNumberFormat="1" applyFont="1"/>
    <xf numFmtId="1" fontId="9" fillId="6" borderId="0" xfId="0" applyNumberFormat="1" applyFont="1" applyFill="1"/>
    <xf numFmtId="3" fontId="9" fillId="0" borderId="0" xfId="0" applyNumberFormat="1" applyFont="1"/>
    <xf numFmtId="0" fontId="9" fillId="0" borderId="0" xfId="0" applyFont="1" applyAlignment="1"/>
    <xf numFmtId="0" fontId="17" fillId="0" borderId="0" xfId="0" applyFont="1" applyBorder="1"/>
    <xf numFmtId="0" fontId="14" fillId="0" borderId="2" xfId="0" applyFont="1" applyBorder="1"/>
    <xf numFmtId="3" fontId="14" fillId="0" borderId="3" xfId="0" applyNumberFormat="1" applyFont="1" applyBorder="1"/>
    <xf numFmtId="3" fontId="14" fillId="0" borderId="4" xfId="0" applyNumberFormat="1" applyFont="1" applyBorder="1"/>
    <xf numFmtId="0" fontId="9" fillId="7" borderId="6" xfId="0" applyFont="1" applyFill="1" applyBorder="1"/>
    <xf numFmtId="3" fontId="11" fillId="7" borderId="6" xfId="0" applyNumberFormat="1" applyFont="1" applyFill="1" applyBorder="1"/>
    <xf numFmtId="3" fontId="9" fillId="7" borderId="7" xfId="0" applyNumberFormat="1" applyFont="1" applyFill="1" applyBorder="1"/>
    <xf numFmtId="0" fontId="18" fillId="8" borderId="6" xfId="0" applyFont="1" applyFill="1" applyBorder="1"/>
    <xf numFmtId="0" fontId="18" fillId="8" borderId="7" xfId="0" applyFont="1" applyFill="1" applyBorder="1"/>
    <xf numFmtId="0" fontId="14" fillId="9" borderId="5" xfId="0" applyFont="1" applyFill="1" applyBorder="1"/>
    <xf numFmtId="0" fontId="9" fillId="6" borderId="6" xfId="0" applyFont="1" applyFill="1" applyBorder="1"/>
    <xf numFmtId="3" fontId="11" fillId="6" borderId="6" xfId="0" applyNumberFormat="1" applyFont="1" applyFill="1" applyBorder="1"/>
    <xf numFmtId="3" fontId="9" fillId="6" borderId="7" xfId="0" applyNumberFormat="1" applyFont="1" applyFill="1" applyBorder="1"/>
    <xf numFmtId="0" fontId="14" fillId="0" borderId="19" xfId="0" applyFont="1" applyBorder="1"/>
    <xf numFmtId="0" fontId="14" fillId="0" borderId="13" xfId="0" applyFont="1" applyBorder="1"/>
    <xf numFmtId="0" fontId="14" fillId="0" borderId="6" xfId="0" applyFont="1" applyBorder="1"/>
    <xf numFmtId="0" fontId="13" fillId="0" borderId="6" xfId="0" applyFont="1" applyBorder="1"/>
    <xf numFmtId="3" fontId="14" fillId="6" borderId="7" xfId="0" applyNumberFormat="1" applyFont="1" applyFill="1" applyBorder="1"/>
    <xf numFmtId="0" fontId="9" fillId="0" borderId="14" xfId="0" applyFont="1" applyBorder="1"/>
    <xf numFmtId="3" fontId="9" fillId="6" borderId="15" xfId="0" applyNumberFormat="1" applyFont="1" applyFill="1" applyBorder="1"/>
    <xf numFmtId="0" fontId="9" fillId="6" borderId="0" xfId="0" applyFont="1" applyFill="1"/>
    <xf numFmtId="0" fontId="19" fillId="2" borderId="2" xfId="1" applyFont="1" applyBorder="1"/>
    <xf numFmtId="0" fontId="19" fillId="2" borderId="3" xfId="1" applyFont="1" applyBorder="1"/>
    <xf numFmtId="0" fontId="19" fillId="2" borderId="4" xfId="1" applyFont="1" applyBorder="1"/>
    <xf numFmtId="0" fontId="19" fillId="2" borderId="5" xfId="1" applyFont="1" applyBorder="1"/>
    <xf numFmtId="2" fontId="16" fillId="2" borderId="6" xfId="1" applyNumberFormat="1" applyFont="1" applyBorder="1"/>
    <xf numFmtId="2" fontId="16" fillId="2" borderId="7" xfId="1" applyNumberFormat="1" applyFont="1" applyBorder="1"/>
    <xf numFmtId="1" fontId="16" fillId="2" borderId="7" xfId="1" applyNumberFormat="1" applyFont="1" applyBorder="1"/>
    <xf numFmtId="1" fontId="16" fillId="2" borderId="6" xfId="1" applyNumberFormat="1" applyFont="1" applyBorder="1"/>
    <xf numFmtId="0" fontId="19" fillId="2" borderId="13" xfId="1" applyFont="1" applyBorder="1"/>
    <xf numFmtId="1" fontId="16" fillId="2" borderId="14" xfId="1" applyNumberFormat="1" applyFont="1" applyBorder="1"/>
    <xf numFmtId="3" fontId="16" fillId="2" borderId="15" xfId="1" applyNumberFormat="1" applyFont="1" applyBorder="1"/>
    <xf numFmtId="2" fontId="14" fillId="0" borderId="0" xfId="0" applyNumberFormat="1" applyFont="1"/>
    <xf numFmtId="42" fontId="9" fillId="0" borderId="0" xfId="0" applyNumberFormat="1" applyFont="1"/>
    <xf numFmtId="0" fontId="11" fillId="6" borderId="0" xfId="2" applyFont="1" applyFill="1" applyAlignment="1"/>
    <xf numFmtId="2" fontId="11" fillId="6" borderId="0" xfId="2" applyNumberFormat="1" applyFont="1" applyFill="1"/>
    <xf numFmtId="2" fontId="9" fillId="10" borderId="0" xfId="2" applyNumberFormat="1" applyFont="1" applyFill="1"/>
    <xf numFmtId="42" fontId="14" fillId="0" borderId="0" xfId="0" applyNumberFormat="1" applyFont="1"/>
    <xf numFmtId="1" fontId="9" fillId="5" borderId="0" xfId="4" applyNumberFormat="1" applyFont="1" applyBorder="1"/>
    <xf numFmtId="1" fontId="9" fillId="5" borderId="24" xfId="4" applyNumberFormat="1" applyFont="1" applyBorder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/>
    <xf numFmtId="0" fontId="9" fillId="0" borderId="5" xfId="0" applyFont="1" applyBorder="1" applyAlignment="1"/>
    <xf numFmtId="0" fontId="9" fillId="0" borderId="7" xfId="0" applyFont="1" applyBorder="1"/>
    <xf numFmtId="0" fontId="9" fillId="0" borderId="13" xfId="0" applyFont="1" applyBorder="1"/>
    <xf numFmtId="0" fontId="9" fillId="0" borderId="15" xfId="0" applyFont="1" applyBorder="1"/>
    <xf numFmtId="0" fontId="9" fillId="11" borderId="25" xfId="0" applyFont="1" applyFill="1" applyBorder="1" applyAlignment="1"/>
    <xf numFmtId="0" fontId="9" fillId="11" borderId="25" xfId="0" applyFont="1" applyFill="1" applyBorder="1"/>
    <xf numFmtId="0" fontId="9" fillId="6" borderId="25" xfId="0" applyFont="1" applyFill="1" applyBorder="1" applyAlignment="1"/>
    <xf numFmtId="42" fontId="9" fillId="0" borderId="0" xfId="0" applyNumberFormat="1" applyFont="1" applyBorder="1"/>
    <xf numFmtId="42" fontId="14" fillId="0" borderId="0" xfId="0" applyNumberFormat="1" applyFont="1" applyBorder="1"/>
    <xf numFmtId="0" fontId="9" fillId="0" borderId="0" xfId="0" applyFont="1" applyBorder="1" applyAlignment="1"/>
    <xf numFmtId="0" fontId="11" fillId="6" borderId="0" xfId="4" applyFont="1" applyFill="1" applyBorder="1"/>
    <xf numFmtId="0" fontId="19" fillId="6" borderId="0" xfId="1" applyFont="1" applyFill="1" applyBorder="1"/>
    <xf numFmtId="1" fontId="16" fillId="6" borderId="0" xfId="1" applyNumberFormat="1" applyFont="1" applyFill="1" applyBorder="1"/>
    <xf numFmtId="3" fontId="16" fillId="6" borderId="0" xfId="1" applyNumberFormat="1" applyFont="1" applyFill="1" applyBorder="1"/>
    <xf numFmtId="0" fontId="13" fillId="6" borderId="0" xfId="4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3" fillId="12" borderId="0" xfId="4" applyFont="1" applyFill="1" applyBorder="1" applyAlignment="1">
      <alignment horizontal="center"/>
    </xf>
    <xf numFmtId="0" fontId="11" fillId="6" borderId="0" xfId="2" applyFont="1" applyFill="1" applyBorder="1" applyAlignment="1"/>
    <xf numFmtId="0" fontId="15" fillId="0" borderId="0" xfId="0" applyFont="1" applyAlignment="1">
      <alignment horizontal="center"/>
    </xf>
    <xf numFmtId="0" fontId="10" fillId="0" borderId="0" xfId="0" applyFont="1" applyAlignment="1"/>
    <xf numFmtId="0" fontId="20" fillId="0" borderId="0" xfId="0" applyFont="1" applyAlignment="1"/>
    <xf numFmtId="0" fontId="11" fillId="10" borderId="0" xfId="2" applyFont="1" applyFill="1" applyAlignment="1"/>
    <xf numFmtId="0" fontId="0" fillId="10" borderId="0" xfId="0" applyFill="1" applyAlignment="1"/>
    <xf numFmtId="0" fontId="13" fillId="12" borderId="0" xfId="4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11" fillId="6" borderId="20" xfId="2" applyFont="1" applyFill="1" applyBorder="1" applyAlignment="1"/>
    <xf numFmtId="0" fontId="0" fillId="0" borderId="0" xfId="0" applyAlignment="1"/>
    <xf numFmtId="0" fontId="11" fillId="6" borderId="0" xfId="2" applyFont="1" applyFill="1" applyBorder="1" applyAlignment="1"/>
    <xf numFmtId="0" fontId="9" fillId="0" borderId="0" xfId="0" applyFont="1" applyBorder="1" applyAlignment="1"/>
    <xf numFmtId="0" fontId="9" fillId="0" borderId="0" xfId="0" applyFont="1" applyAlignment="1"/>
    <xf numFmtId="16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22" xfId="0" applyFont="1" applyBorder="1" applyAlignment="1"/>
    <xf numFmtId="0" fontId="9" fillId="0" borderId="23" xfId="0" applyFont="1" applyBorder="1" applyAlignment="1"/>
    <xf numFmtId="0" fontId="12" fillId="6" borderId="20" xfId="2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42" fontId="14" fillId="0" borderId="0" xfId="0" applyNumberFormat="1" applyFont="1" applyBorder="1" applyAlignment="1">
      <alignment horizontal="center"/>
    </xf>
    <xf numFmtId="42" fontId="9" fillId="0" borderId="0" xfId="0" applyNumberFormat="1" applyFont="1" applyBorder="1" applyAlignment="1">
      <alignment horizontal="center"/>
    </xf>
  </cellXfs>
  <cellStyles count="5">
    <cellStyle name="Neutrální" xfId="3" builtinId="28"/>
    <cellStyle name="Normální" xfId="0" builtinId="0"/>
    <cellStyle name="Poznámka" xfId="4" builtinId="10"/>
    <cellStyle name="Správně" xfId="1" builtinId="26"/>
    <cellStyle name="Špatně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ibratkova/Desktop/kalkulace%20M&#283;sto/odpad%202020/kalkulodpad2020%20kone&#269;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E 2018 "/>
      <sheetName val="mzdy svoz 2018 -"/>
      <sheetName val="Radim, Relimex 2018"/>
      <sheetName val="správa2018"/>
      <sheetName val="nákl svoz auta 2018 "/>
      <sheetName val="ČIŠTĚNÍ města 2018"/>
      <sheetName val="sběrný dvůr 2018  "/>
      <sheetName val="četnost svozů 2018 "/>
      <sheetName val="doplňk činnost SD  2018 "/>
    </sheetNames>
    <sheetDataSet>
      <sheetData sheetId="0" refreshError="1"/>
      <sheetData sheetId="1" refreshError="1">
        <row r="24">
          <cell r="I24">
            <v>5775</v>
          </cell>
          <cell r="J24">
            <v>23100</v>
          </cell>
        </row>
        <row r="25">
          <cell r="J25">
            <v>7854</v>
          </cell>
        </row>
        <row r="29">
          <cell r="I29">
            <v>24876.366666666665</v>
          </cell>
          <cell r="J29">
            <v>8457.9646666666649</v>
          </cell>
        </row>
      </sheetData>
      <sheetData sheetId="2" refreshError="1">
        <row r="10">
          <cell r="B10">
            <v>109711.99250000001</v>
          </cell>
        </row>
        <row r="43"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</row>
      </sheetData>
      <sheetData sheetId="3" refreshError="1">
        <row r="91">
          <cell r="F91">
            <v>29460.853563722223</v>
          </cell>
          <cell r="H91">
            <v>29460.853563722223</v>
          </cell>
        </row>
      </sheetData>
      <sheetData sheetId="4" refreshError="1">
        <row r="16">
          <cell r="O16">
            <v>1073.79</v>
          </cell>
        </row>
        <row r="26">
          <cell r="P26">
            <v>158.10055116666666</v>
          </cell>
        </row>
        <row r="30">
          <cell r="P30">
            <v>6150.3867170000003</v>
          </cell>
        </row>
        <row r="33">
          <cell r="L33">
            <v>2838.49</v>
          </cell>
          <cell r="P33">
            <v>14158.062666666667</v>
          </cell>
        </row>
        <row r="35">
          <cell r="P35">
            <v>1667.9848999999999</v>
          </cell>
        </row>
        <row r="36">
          <cell r="P36">
            <v>11320.041733333335</v>
          </cell>
        </row>
      </sheetData>
      <sheetData sheetId="5" refreshError="1">
        <row r="42">
          <cell r="E42">
            <v>1424.25</v>
          </cell>
          <cell r="G42">
            <v>18479.568333333333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D95B-A822-49B0-BDC3-21DFA79FAEC7}">
  <dimension ref="A3:AC145"/>
  <sheetViews>
    <sheetView tabSelected="1" topLeftCell="A112" workbookViewId="0">
      <selection activeCell="M9" sqref="M9"/>
    </sheetView>
  </sheetViews>
  <sheetFormatPr defaultRowHeight="15" x14ac:dyDescent="0.25"/>
  <cols>
    <col min="1" max="1" width="18.85546875" customWidth="1"/>
    <col min="2" max="2" width="9.7109375" customWidth="1"/>
    <col min="3" max="3" width="8.28515625" customWidth="1"/>
    <col min="4" max="4" width="8" customWidth="1"/>
    <col min="5" max="5" width="7.140625" customWidth="1"/>
    <col min="6" max="6" width="9.5703125" customWidth="1"/>
    <col min="7" max="7" width="7.42578125" customWidth="1"/>
    <col min="8" max="8" width="8.5703125" customWidth="1"/>
    <col min="9" max="9" width="8.28515625" customWidth="1"/>
    <col min="10" max="10" width="8.140625" customWidth="1"/>
    <col min="11" max="11" width="8.28515625" customWidth="1"/>
    <col min="12" max="12" width="8.5703125" customWidth="1"/>
    <col min="13" max="13" width="8.140625" customWidth="1"/>
    <col min="14" max="14" width="11.85546875" customWidth="1"/>
    <col min="16" max="16" width="12.5703125" bestFit="1" customWidth="1"/>
    <col min="17" max="17" width="13.7109375" customWidth="1"/>
    <col min="18" max="18" width="19.42578125" customWidth="1"/>
  </cols>
  <sheetData>
    <row r="3" spans="1:17" ht="15.75" x14ac:dyDescent="0.25">
      <c r="A3" s="135" t="s">
        <v>67</v>
      </c>
      <c r="B3" s="135"/>
      <c r="C3" s="135"/>
      <c r="D3" s="135"/>
      <c r="E3" s="135"/>
      <c r="F3" s="135"/>
      <c r="G3" s="135"/>
      <c r="H3" s="135"/>
      <c r="I3" s="22"/>
      <c r="J3" s="22"/>
      <c r="K3" s="22"/>
      <c r="L3" s="22"/>
      <c r="M3" s="22"/>
      <c r="N3" s="22"/>
      <c r="O3" s="22"/>
    </row>
    <row r="4" spans="1:17" ht="18.75" x14ac:dyDescent="0.3">
      <c r="A4" s="22"/>
      <c r="B4" s="22"/>
      <c r="C4" s="22"/>
      <c r="D4" s="22"/>
      <c r="E4" s="22"/>
      <c r="F4" s="22"/>
      <c r="G4" s="23"/>
      <c r="H4" s="24"/>
      <c r="I4" s="22"/>
      <c r="J4" s="22"/>
      <c r="K4" s="22"/>
      <c r="L4" s="22"/>
      <c r="M4" s="22"/>
      <c r="N4" s="22"/>
      <c r="O4" s="22"/>
    </row>
    <row r="5" spans="1:17" ht="18.75" x14ac:dyDescent="0.3">
      <c r="A5" s="144" t="s">
        <v>68</v>
      </c>
      <c r="B5" s="145"/>
      <c r="C5" s="145"/>
      <c r="D5" s="145"/>
      <c r="E5" s="145"/>
      <c r="F5" s="127">
        <v>6893</v>
      </c>
      <c r="G5" s="23"/>
      <c r="H5" s="132"/>
      <c r="I5" s="23"/>
      <c r="J5" s="22"/>
      <c r="K5" s="22"/>
      <c r="L5" s="22"/>
      <c r="M5" s="22"/>
      <c r="N5" s="22"/>
      <c r="O5" s="22"/>
    </row>
    <row r="6" spans="1:17" ht="18.75" x14ac:dyDescent="0.3">
      <c r="A6" s="145" t="s">
        <v>69</v>
      </c>
      <c r="B6" s="145"/>
      <c r="C6" s="145"/>
      <c r="D6" s="145"/>
      <c r="E6" s="145"/>
      <c r="F6" s="126">
        <v>329</v>
      </c>
      <c r="G6" s="23"/>
      <c r="H6" s="132"/>
      <c r="I6" s="23"/>
      <c r="J6" s="22"/>
      <c r="K6" s="22"/>
      <c r="L6" s="22"/>
      <c r="M6" s="22"/>
      <c r="N6" s="22"/>
      <c r="O6" s="22"/>
    </row>
    <row r="7" spans="1:17" x14ac:dyDescent="0.25">
      <c r="A7" s="144" t="s">
        <v>70</v>
      </c>
      <c r="B7" s="145"/>
      <c r="C7" s="145"/>
      <c r="D7" s="145"/>
      <c r="E7" s="145"/>
      <c r="F7" s="127">
        <v>316</v>
      </c>
      <c r="J7" s="22"/>
      <c r="K7" s="22"/>
      <c r="L7" s="22"/>
      <c r="M7" s="22"/>
      <c r="N7" s="27"/>
      <c r="O7" s="22"/>
    </row>
    <row r="8" spans="1:17" x14ac:dyDescent="0.25">
      <c r="A8" s="144" t="s">
        <v>71</v>
      </c>
      <c r="B8" s="145"/>
      <c r="C8" s="145"/>
      <c r="D8" s="145"/>
      <c r="E8" s="145"/>
      <c r="F8" s="127">
        <v>7</v>
      </c>
      <c r="G8" s="12"/>
      <c r="I8" s="23"/>
      <c r="J8" s="22"/>
      <c r="K8" s="22"/>
      <c r="L8" s="22"/>
      <c r="M8" s="22"/>
      <c r="N8" s="22"/>
      <c r="O8" s="22"/>
    </row>
    <row r="9" spans="1:17" x14ac:dyDescent="0.25">
      <c r="A9" s="134"/>
      <c r="B9" s="126"/>
      <c r="C9" s="126"/>
      <c r="D9" s="126"/>
      <c r="E9" s="126"/>
      <c r="F9" s="127"/>
      <c r="G9" s="12"/>
      <c r="H9" s="131"/>
      <c r="I9" s="23"/>
      <c r="J9" s="22"/>
      <c r="K9" s="22"/>
      <c r="L9" s="22"/>
      <c r="M9" s="22"/>
      <c r="N9" s="22"/>
      <c r="O9" s="22"/>
    </row>
    <row r="10" spans="1:17" x14ac:dyDescent="0.25">
      <c r="A10" s="140" t="s">
        <v>1</v>
      </c>
      <c r="B10" s="141"/>
      <c r="C10" s="141"/>
      <c r="D10" s="126"/>
      <c r="E10" s="126"/>
      <c r="F10" s="133">
        <f>F6+F5+F7+F8</f>
        <v>7545</v>
      </c>
      <c r="H10" s="131"/>
      <c r="I10" s="22"/>
      <c r="J10" s="22"/>
      <c r="K10" s="22"/>
      <c r="L10" s="22"/>
      <c r="M10" s="22"/>
      <c r="N10" s="22"/>
      <c r="O10" s="22"/>
    </row>
    <row r="11" spans="1:17" x14ac:dyDescent="0.25">
      <c r="A11" s="142"/>
      <c r="B11" s="143"/>
      <c r="C11" s="143"/>
      <c r="D11" s="143"/>
      <c r="E11" s="143"/>
      <c r="F11" s="143"/>
      <c r="G11" s="143"/>
      <c r="H11" s="143"/>
      <c r="I11" s="143"/>
      <c r="J11" s="22"/>
      <c r="K11" s="22"/>
      <c r="L11" s="22"/>
      <c r="M11" s="22"/>
      <c r="N11" s="22"/>
      <c r="O11" s="23"/>
      <c r="P11" s="12"/>
      <c r="Q11" s="12"/>
    </row>
    <row r="12" spans="1:17" ht="18.75" x14ac:dyDescent="0.3">
      <c r="A12" s="151" t="s">
        <v>0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23"/>
      <c r="P12" s="12"/>
      <c r="Q12" s="12"/>
    </row>
    <row r="13" spans="1:17" ht="15.75" thickBot="1" x14ac:dyDescent="0.3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23"/>
      <c r="P13" s="12"/>
      <c r="Q13" s="12"/>
    </row>
    <row r="14" spans="1:17" x14ac:dyDescent="0.25">
      <c r="A14" s="28"/>
      <c r="B14" s="29" t="s">
        <v>2</v>
      </c>
      <c r="C14" s="29" t="s">
        <v>3</v>
      </c>
      <c r="D14" s="29" t="s">
        <v>4</v>
      </c>
      <c r="E14" s="29" t="s">
        <v>5</v>
      </c>
      <c r="F14" s="29" t="s">
        <v>6</v>
      </c>
      <c r="G14" s="29" t="s">
        <v>7</v>
      </c>
      <c r="H14" s="29" t="s">
        <v>8</v>
      </c>
      <c r="I14" s="29" t="s">
        <v>9</v>
      </c>
      <c r="J14" s="29" t="s">
        <v>10</v>
      </c>
      <c r="K14" s="29" t="s">
        <v>11</v>
      </c>
      <c r="L14" s="29" t="s">
        <v>12</v>
      </c>
      <c r="M14" s="29" t="s">
        <v>13</v>
      </c>
      <c r="N14" s="30" t="s">
        <v>1</v>
      </c>
      <c r="O14" s="31"/>
      <c r="P14" s="13"/>
      <c r="Q14" s="12"/>
    </row>
    <row r="15" spans="1:17" x14ac:dyDescent="0.25">
      <c r="A15" s="32" t="s">
        <v>14</v>
      </c>
      <c r="B15" s="33">
        <v>107.16</v>
      </c>
      <c r="C15" s="33">
        <v>86.38</v>
      </c>
      <c r="D15" s="33">
        <v>87.32</v>
      </c>
      <c r="E15" s="33">
        <v>92.41</v>
      </c>
      <c r="F15" s="33">
        <v>91.16</v>
      </c>
      <c r="G15" s="33">
        <v>110.51</v>
      </c>
      <c r="H15" s="33">
        <v>103.57</v>
      </c>
      <c r="I15" s="33">
        <v>87.88</v>
      </c>
      <c r="J15" s="33">
        <v>86.28</v>
      </c>
      <c r="K15" s="33">
        <v>90.78</v>
      </c>
      <c r="L15" s="33">
        <v>100.24</v>
      </c>
      <c r="M15" s="33">
        <v>117.03</v>
      </c>
      <c r="N15" s="34">
        <f>SUM(B15:M15)</f>
        <v>1160.7199999999998</v>
      </c>
      <c r="O15" s="31"/>
      <c r="P15" s="4"/>
      <c r="Q15" s="12"/>
    </row>
    <row r="16" spans="1:17" ht="15.75" thickBot="1" x14ac:dyDescent="0.3">
      <c r="A16" s="35"/>
      <c r="B16" s="36">
        <v>11.21</v>
      </c>
      <c r="C16" s="36">
        <v>14.08</v>
      </c>
      <c r="D16" s="36">
        <v>4.37</v>
      </c>
      <c r="E16" s="36">
        <v>16.440000000000001</v>
      </c>
      <c r="F16" s="36">
        <v>17.38</v>
      </c>
      <c r="G16" s="36">
        <v>20.190000000000001</v>
      </c>
      <c r="H16" s="37">
        <v>16.940000000000001</v>
      </c>
      <c r="I16" s="37">
        <v>17.09</v>
      </c>
      <c r="J16" s="37">
        <v>17.52</v>
      </c>
      <c r="K16" s="36">
        <v>15.21</v>
      </c>
      <c r="L16" s="36">
        <v>11.84</v>
      </c>
      <c r="M16" s="36">
        <v>13.42</v>
      </c>
      <c r="N16" s="34">
        <f>SUM(B16:M16)</f>
        <v>175.69</v>
      </c>
      <c r="O16" s="31"/>
      <c r="P16" s="4"/>
      <c r="Q16" s="12"/>
    </row>
    <row r="17" spans="1:29" ht="15.75" thickTop="1" x14ac:dyDescent="0.25">
      <c r="A17" s="38" t="s">
        <v>15</v>
      </c>
      <c r="B17" s="39">
        <v>155959</v>
      </c>
      <c r="C17" s="39">
        <v>133653</v>
      </c>
      <c r="D17" s="39">
        <v>124780</v>
      </c>
      <c r="E17" s="39">
        <v>144774</v>
      </c>
      <c r="F17" s="39">
        <v>141015</v>
      </c>
      <c r="G17" s="39">
        <v>181326</v>
      </c>
      <c r="H17" s="40">
        <v>160017</v>
      </c>
      <c r="I17" s="40">
        <v>145502</v>
      </c>
      <c r="J17" s="40">
        <v>137359</v>
      </c>
      <c r="K17" s="39">
        <v>139322</v>
      </c>
      <c r="L17" s="39">
        <v>160102</v>
      </c>
      <c r="M17" s="39">
        <v>173793</v>
      </c>
      <c r="N17" s="41">
        <f>SUM(B17:M17)</f>
        <v>1797602</v>
      </c>
      <c r="O17" s="42"/>
      <c r="P17" s="14"/>
      <c r="Q17" s="12"/>
    </row>
    <row r="18" spans="1:29" x14ac:dyDescent="0.25">
      <c r="A18" s="38"/>
      <c r="B18" s="39"/>
      <c r="C18" s="39"/>
      <c r="D18" s="39"/>
      <c r="E18" s="39"/>
      <c r="F18" s="39"/>
      <c r="G18" s="39"/>
      <c r="H18" s="40"/>
      <c r="I18" s="40"/>
      <c r="J18" s="40"/>
      <c r="K18" s="39"/>
      <c r="L18" s="39"/>
      <c r="M18" s="39"/>
      <c r="N18" s="41"/>
      <c r="O18" s="42"/>
      <c r="P18" s="14"/>
      <c r="Q18" s="12"/>
    </row>
    <row r="19" spans="1:29" x14ac:dyDescent="0.25">
      <c r="A19" s="43" t="s">
        <v>16</v>
      </c>
      <c r="B19" s="40">
        <v>25136</v>
      </c>
      <c r="C19" s="40">
        <v>25136</v>
      </c>
      <c r="D19" s="40">
        <v>25136</v>
      </c>
      <c r="E19" s="40">
        <v>25136</v>
      </c>
      <c r="F19" s="40">
        <v>25136</v>
      </c>
      <c r="G19" s="40">
        <v>25136</v>
      </c>
      <c r="H19" s="40">
        <v>25136</v>
      </c>
      <c r="I19" s="40">
        <v>25136</v>
      </c>
      <c r="J19" s="40">
        <v>25136</v>
      </c>
      <c r="K19" s="40">
        <v>25136</v>
      </c>
      <c r="L19" s="40">
        <v>25136</v>
      </c>
      <c r="M19" s="40">
        <v>25136</v>
      </c>
      <c r="N19" s="44">
        <f>SUM(B19:M19)</f>
        <v>301632</v>
      </c>
      <c r="O19" s="31"/>
      <c r="P19" s="6"/>
      <c r="Q19" s="12"/>
    </row>
    <row r="20" spans="1:29" x14ac:dyDescent="0.25">
      <c r="A20" s="43" t="s">
        <v>17</v>
      </c>
      <c r="B20" s="40">
        <f>'[1]mzdy svoz 2018 -'!I29+'[1]mzdy svoz 2018 -'!J24</f>
        <v>47976.366666666669</v>
      </c>
      <c r="C20" s="40">
        <f t="shared" ref="C20:M28" si="0">B20</f>
        <v>47976.366666666669</v>
      </c>
      <c r="D20" s="40">
        <f t="shared" si="0"/>
        <v>47976.366666666669</v>
      </c>
      <c r="E20" s="40">
        <f t="shared" si="0"/>
        <v>47976.366666666669</v>
      </c>
      <c r="F20" s="40">
        <f t="shared" si="0"/>
        <v>47976.366666666669</v>
      </c>
      <c r="G20" s="40">
        <f t="shared" si="0"/>
        <v>47976.366666666669</v>
      </c>
      <c r="H20" s="40">
        <f t="shared" si="0"/>
        <v>47976.366666666669</v>
      </c>
      <c r="I20" s="40">
        <f t="shared" si="0"/>
        <v>47976.366666666669</v>
      </c>
      <c r="J20" s="40">
        <f t="shared" si="0"/>
        <v>47976.366666666669</v>
      </c>
      <c r="K20" s="40">
        <f t="shared" si="0"/>
        <v>47976.366666666669</v>
      </c>
      <c r="L20" s="40">
        <f t="shared" si="0"/>
        <v>47976.366666666669</v>
      </c>
      <c r="M20" s="40">
        <f t="shared" si="0"/>
        <v>47976.366666666669</v>
      </c>
      <c r="N20" s="44">
        <v>757504</v>
      </c>
      <c r="O20" s="31"/>
      <c r="P20" s="15"/>
      <c r="Q20" s="16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43" t="s">
        <v>18</v>
      </c>
      <c r="B21" s="40">
        <f>'[1]mzdy svoz 2018 -'!J25+'[1]mzdy svoz 2018 -'!J29</f>
        <v>16311.964666666665</v>
      </c>
      <c r="C21" s="40">
        <f t="shared" si="0"/>
        <v>16311.964666666665</v>
      </c>
      <c r="D21" s="40">
        <f t="shared" si="0"/>
        <v>16311.964666666665</v>
      </c>
      <c r="E21" s="40">
        <f t="shared" si="0"/>
        <v>16311.964666666665</v>
      </c>
      <c r="F21" s="40">
        <f t="shared" si="0"/>
        <v>16311.964666666665</v>
      </c>
      <c r="G21" s="40">
        <f t="shared" si="0"/>
        <v>16311.964666666665</v>
      </c>
      <c r="H21" s="40">
        <f t="shared" si="0"/>
        <v>16311.964666666665</v>
      </c>
      <c r="I21" s="40">
        <f t="shared" si="0"/>
        <v>16311.964666666665</v>
      </c>
      <c r="J21" s="40">
        <f t="shared" si="0"/>
        <v>16311.964666666665</v>
      </c>
      <c r="K21" s="40">
        <f t="shared" si="0"/>
        <v>16311.964666666665</v>
      </c>
      <c r="L21" s="40">
        <f t="shared" si="0"/>
        <v>16311.964666666665</v>
      </c>
      <c r="M21" s="40">
        <f t="shared" si="0"/>
        <v>16311.964666666665</v>
      </c>
      <c r="N21" s="44">
        <v>250480</v>
      </c>
      <c r="O21" s="45"/>
      <c r="P21" s="14"/>
      <c r="Q21" s="16"/>
      <c r="AB21" s="3"/>
      <c r="AC21" s="3"/>
    </row>
    <row r="22" spans="1:29" x14ac:dyDescent="0.25">
      <c r="A22" s="43" t="s">
        <v>19</v>
      </c>
      <c r="B22" s="40">
        <f>'[1]nákl svoz auta 2018 '!P26+'[1]nákl svoz auta 2018 '!P30</f>
        <v>6308.4872681666666</v>
      </c>
      <c r="C22" s="40">
        <f t="shared" si="0"/>
        <v>6308.4872681666666</v>
      </c>
      <c r="D22" s="40">
        <f t="shared" si="0"/>
        <v>6308.4872681666666</v>
      </c>
      <c r="E22" s="40">
        <f t="shared" si="0"/>
        <v>6308.4872681666666</v>
      </c>
      <c r="F22" s="40">
        <f t="shared" si="0"/>
        <v>6308.4872681666666</v>
      </c>
      <c r="G22" s="40">
        <f t="shared" si="0"/>
        <v>6308.4872681666666</v>
      </c>
      <c r="H22" s="40">
        <f t="shared" si="0"/>
        <v>6308.4872681666666</v>
      </c>
      <c r="I22" s="40">
        <f t="shared" si="0"/>
        <v>6308.4872681666666</v>
      </c>
      <c r="J22" s="40">
        <f t="shared" si="0"/>
        <v>6308.4872681666666</v>
      </c>
      <c r="K22" s="40">
        <f t="shared" si="0"/>
        <v>6308.4872681666666</v>
      </c>
      <c r="L22" s="40">
        <f t="shared" si="0"/>
        <v>6308.4872681666666</v>
      </c>
      <c r="M22" s="40">
        <f t="shared" si="0"/>
        <v>6308.4872681666666</v>
      </c>
      <c r="N22" s="44">
        <v>94335</v>
      </c>
      <c r="O22" s="31"/>
      <c r="P22" s="14"/>
      <c r="Q22" s="16"/>
      <c r="AB22" s="3"/>
      <c r="AC22" s="3"/>
    </row>
    <row r="23" spans="1:29" x14ac:dyDescent="0.25">
      <c r="A23" s="43" t="s">
        <v>20</v>
      </c>
      <c r="B23" s="40">
        <f>'[1]nákl svoz auta 2018 '!P35+'[1]nákl svoz auta 2018 '!O16</f>
        <v>2741.7748999999999</v>
      </c>
      <c r="C23" s="40">
        <f t="shared" si="0"/>
        <v>2741.7748999999999</v>
      </c>
      <c r="D23" s="40">
        <f t="shared" si="0"/>
        <v>2741.7748999999999</v>
      </c>
      <c r="E23" s="40">
        <f t="shared" si="0"/>
        <v>2741.7748999999999</v>
      </c>
      <c r="F23" s="40">
        <f t="shared" si="0"/>
        <v>2741.7748999999999</v>
      </c>
      <c r="G23" s="40">
        <f t="shared" si="0"/>
        <v>2741.7748999999999</v>
      </c>
      <c r="H23" s="40">
        <f t="shared" si="0"/>
        <v>2741.7748999999999</v>
      </c>
      <c r="I23" s="40">
        <f t="shared" si="0"/>
        <v>2741.7748999999999</v>
      </c>
      <c r="J23" s="40">
        <f t="shared" si="0"/>
        <v>2741.7748999999999</v>
      </c>
      <c r="K23" s="40">
        <f t="shared" si="0"/>
        <v>2741.7748999999999</v>
      </c>
      <c r="L23" s="40">
        <f t="shared" si="0"/>
        <v>2741.7748999999999</v>
      </c>
      <c r="M23" s="40">
        <f t="shared" si="0"/>
        <v>2741.7748999999999</v>
      </c>
      <c r="N23" s="44">
        <v>20290</v>
      </c>
      <c r="O23" s="45"/>
      <c r="P23" s="14"/>
      <c r="Q23" s="17"/>
      <c r="R23" s="1"/>
      <c r="S23" s="4"/>
      <c r="T23" s="1"/>
      <c r="AB23" s="3"/>
      <c r="AC23" s="3"/>
    </row>
    <row r="24" spans="1:29" x14ac:dyDescent="0.25">
      <c r="A24" s="43" t="s">
        <v>21</v>
      </c>
      <c r="B24" s="40">
        <f>'[1]nákl svoz auta 2018 '!P36</f>
        <v>11320.041733333335</v>
      </c>
      <c r="C24" s="40">
        <f t="shared" si="0"/>
        <v>11320.041733333335</v>
      </c>
      <c r="D24" s="40">
        <f t="shared" si="0"/>
        <v>11320.041733333335</v>
      </c>
      <c r="E24" s="40">
        <f t="shared" si="0"/>
        <v>11320.041733333335</v>
      </c>
      <c r="F24" s="40">
        <f t="shared" si="0"/>
        <v>11320.041733333335</v>
      </c>
      <c r="G24" s="40">
        <f t="shared" si="0"/>
        <v>11320.041733333335</v>
      </c>
      <c r="H24" s="40">
        <f t="shared" si="0"/>
        <v>11320.041733333335</v>
      </c>
      <c r="I24" s="40">
        <f t="shared" si="0"/>
        <v>11320.041733333335</v>
      </c>
      <c r="J24" s="40">
        <f t="shared" si="0"/>
        <v>11320.041733333335</v>
      </c>
      <c r="K24" s="40">
        <f t="shared" si="0"/>
        <v>11320.041733333335</v>
      </c>
      <c r="L24" s="40">
        <f t="shared" si="0"/>
        <v>11320.041733333335</v>
      </c>
      <c r="M24" s="40">
        <f t="shared" si="0"/>
        <v>11320.041733333335</v>
      </c>
      <c r="N24" s="44">
        <f t="shared" ref="N24:N26" si="1">B24+C24+D24+E24+F24+G24+H24+I24+J24+K24+L24+M24</f>
        <v>135840.50080000001</v>
      </c>
      <c r="O24" s="31"/>
      <c r="P24" s="14"/>
      <c r="Q24" s="14"/>
      <c r="R24" s="1"/>
      <c r="S24" s="5"/>
      <c r="T24" s="1"/>
    </row>
    <row r="25" spans="1:29" x14ac:dyDescent="0.25">
      <c r="A25" s="43" t="s">
        <v>22</v>
      </c>
      <c r="B25" s="40">
        <f>'[1]nákl svoz auta 2018 '!P33</f>
        <v>14158.062666666667</v>
      </c>
      <c r="C25" s="40">
        <f t="shared" si="0"/>
        <v>14158.062666666667</v>
      </c>
      <c r="D25" s="40">
        <f t="shared" si="0"/>
        <v>14158.062666666667</v>
      </c>
      <c r="E25" s="40">
        <f t="shared" si="0"/>
        <v>14158.062666666667</v>
      </c>
      <c r="F25" s="40">
        <f t="shared" si="0"/>
        <v>14158.062666666667</v>
      </c>
      <c r="G25" s="40">
        <f t="shared" si="0"/>
        <v>14158.062666666667</v>
      </c>
      <c r="H25" s="40">
        <f t="shared" si="0"/>
        <v>14158.062666666667</v>
      </c>
      <c r="I25" s="40">
        <f t="shared" si="0"/>
        <v>14158.062666666667</v>
      </c>
      <c r="J25" s="40">
        <f t="shared" si="0"/>
        <v>14158.062666666667</v>
      </c>
      <c r="K25" s="40">
        <f t="shared" si="0"/>
        <v>14158.062666666667</v>
      </c>
      <c r="L25" s="40">
        <f t="shared" si="0"/>
        <v>14158.062666666667</v>
      </c>
      <c r="M25" s="40">
        <f t="shared" si="0"/>
        <v>14158.062666666667</v>
      </c>
      <c r="N25" s="44">
        <f t="shared" si="1"/>
        <v>169896.75200000001</v>
      </c>
      <c r="O25" s="31"/>
      <c r="P25" s="14"/>
      <c r="Q25" s="15"/>
      <c r="R25" s="1"/>
      <c r="S25" s="6"/>
      <c r="T25" s="1"/>
    </row>
    <row r="26" spans="1:29" x14ac:dyDescent="0.25">
      <c r="A26" s="43" t="s">
        <v>23</v>
      </c>
      <c r="B26" s="40">
        <f>'[1]ČIŠTĚNÍ města 2018'!G42</f>
        <v>18479.568333333333</v>
      </c>
      <c r="C26" s="40">
        <f t="shared" si="0"/>
        <v>18479.568333333333</v>
      </c>
      <c r="D26" s="40">
        <f t="shared" si="0"/>
        <v>18479.568333333333</v>
      </c>
      <c r="E26" s="40">
        <f t="shared" si="0"/>
        <v>18479.568333333333</v>
      </c>
      <c r="F26" s="40">
        <f t="shared" si="0"/>
        <v>18479.568333333333</v>
      </c>
      <c r="G26" s="40">
        <f t="shared" si="0"/>
        <v>18479.568333333333</v>
      </c>
      <c r="H26" s="40">
        <f t="shared" si="0"/>
        <v>18479.568333333333</v>
      </c>
      <c r="I26" s="40">
        <f t="shared" si="0"/>
        <v>18479.568333333333</v>
      </c>
      <c r="J26" s="40">
        <f t="shared" si="0"/>
        <v>18479.568333333333</v>
      </c>
      <c r="K26" s="40">
        <f t="shared" si="0"/>
        <v>18479.568333333333</v>
      </c>
      <c r="L26" s="40">
        <f t="shared" si="0"/>
        <v>18479.568333333333</v>
      </c>
      <c r="M26" s="40">
        <f t="shared" si="0"/>
        <v>18479.568333333333</v>
      </c>
      <c r="N26" s="44">
        <f t="shared" si="1"/>
        <v>221754.81999999998</v>
      </c>
      <c r="O26" s="45"/>
      <c r="P26" s="14"/>
      <c r="Q26" s="15"/>
      <c r="R26" s="1"/>
      <c r="S26" s="1"/>
      <c r="T26" s="1"/>
    </row>
    <row r="27" spans="1:29" x14ac:dyDescent="0.25">
      <c r="A27" s="43" t="s">
        <v>24</v>
      </c>
      <c r="B27" s="40">
        <v>59498</v>
      </c>
      <c r="C27" s="40">
        <f t="shared" si="0"/>
        <v>59498</v>
      </c>
      <c r="D27" s="40">
        <f t="shared" si="0"/>
        <v>59498</v>
      </c>
      <c r="E27" s="40">
        <f t="shared" si="0"/>
        <v>59498</v>
      </c>
      <c r="F27" s="40">
        <f t="shared" si="0"/>
        <v>59498</v>
      </c>
      <c r="G27" s="40">
        <f t="shared" si="0"/>
        <v>59498</v>
      </c>
      <c r="H27" s="40">
        <f t="shared" si="0"/>
        <v>59498</v>
      </c>
      <c r="I27" s="40">
        <f t="shared" si="0"/>
        <v>59498</v>
      </c>
      <c r="J27" s="40">
        <f t="shared" si="0"/>
        <v>59498</v>
      </c>
      <c r="K27" s="40">
        <f t="shared" si="0"/>
        <v>59498</v>
      </c>
      <c r="L27" s="40">
        <f t="shared" si="0"/>
        <v>59498</v>
      </c>
      <c r="M27" s="40">
        <f t="shared" si="0"/>
        <v>59498</v>
      </c>
      <c r="N27" s="44">
        <f>SUM(B27:M27)</f>
        <v>713976</v>
      </c>
      <c r="O27" s="31"/>
      <c r="P27" s="14"/>
      <c r="Q27" s="12"/>
      <c r="R27" s="1"/>
      <c r="S27" s="1"/>
      <c r="T27" s="1"/>
    </row>
    <row r="28" spans="1:29" x14ac:dyDescent="0.25">
      <c r="A28" s="43" t="s">
        <v>25</v>
      </c>
      <c r="B28" s="40">
        <f>[1]správa2018!H91</f>
        <v>29460.853563722223</v>
      </c>
      <c r="C28" s="40">
        <f t="shared" si="0"/>
        <v>29460.853563722223</v>
      </c>
      <c r="D28" s="40">
        <f t="shared" si="0"/>
        <v>29460.853563722223</v>
      </c>
      <c r="E28" s="40">
        <f t="shared" si="0"/>
        <v>29460.853563722223</v>
      </c>
      <c r="F28" s="40">
        <f t="shared" si="0"/>
        <v>29460.853563722223</v>
      </c>
      <c r="G28" s="40">
        <f t="shared" si="0"/>
        <v>29460.853563722223</v>
      </c>
      <c r="H28" s="40">
        <f t="shared" si="0"/>
        <v>29460.853563722223</v>
      </c>
      <c r="I28" s="40">
        <f t="shared" si="0"/>
        <v>29460.853563722223</v>
      </c>
      <c r="J28" s="40">
        <f t="shared" si="0"/>
        <v>29460.853563722223</v>
      </c>
      <c r="K28" s="40">
        <f t="shared" si="0"/>
        <v>29460.853563722223</v>
      </c>
      <c r="L28" s="40">
        <f t="shared" si="0"/>
        <v>29460.853563722223</v>
      </c>
      <c r="M28" s="40">
        <f t="shared" si="0"/>
        <v>29460.853563722223</v>
      </c>
      <c r="N28" s="44">
        <v>383355</v>
      </c>
      <c r="O28" s="31"/>
      <c r="P28" s="14"/>
      <c r="Q28" s="12"/>
    </row>
    <row r="29" spans="1:29" ht="15.75" thickBot="1" x14ac:dyDescent="0.3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8"/>
      <c r="L29" s="48"/>
      <c r="M29" s="48"/>
      <c r="N29" s="49">
        <f>SUM(N17:N28)</f>
        <v>4846666.0727999993</v>
      </c>
      <c r="O29" s="31"/>
      <c r="P29" s="14"/>
      <c r="Q29" s="12"/>
    </row>
    <row r="30" spans="1:29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1"/>
      <c r="P30" s="14"/>
      <c r="Q30" s="12"/>
    </row>
    <row r="31" spans="1:29" x14ac:dyDescent="0.25">
      <c r="A31" s="22"/>
      <c r="B31" s="22"/>
      <c r="C31" s="22"/>
      <c r="D31" s="22"/>
      <c r="E31" s="22"/>
      <c r="F31" s="22"/>
      <c r="G31" s="22"/>
      <c r="H31" s="22"/>
      <c r="I31" s="138" t="s">
        <v>26</v>
      </c>
      <c r="J31" s="139"/>
      <c r="K31" s="139"/>
      <c r="L31" s="139"/>
      <c r="M31" s="139"/>
      <c r="N31" s="110">
        <f>N29/F10</f>
        <v>642.36793542743533</v>
      </c>
      <c r="O31" s="31"/>
      <c r="P31" s="14"/>
      <c r="Q31" s="12"/>
    </row>
    <row r="32" spans="1:29" x14ac:dyDescent="0.25">
      <c r="A32" s="22"/>
      <c r="B32" s="22"/>
      <c r="C32" s="22"/>
      <c r="D32" s="22"/>
      <c r="E32" s="22"/>
      <c r="F32" s="22"/>
      <c r="G32" s="22"/>
      <c r="H32" s="22"/>
      <c r="I32" s="108"/>
      <c r="J32" s="11"/>
      <c r="K32" s="11"/>
      <c r="L32" s="11"/>
      <c r="M32" s="11"/>
      <c r="N32" s="109"/>
      <c r="O32" s="31"/>
      <c r="P32" s="14"/>
      <c r="Q32" s="12"/>
    </row>
    <row r="33" spans="1:17" ht="19.5" thickBot="1" x14ac:dyDescent="0.35">
      <c r="A33" s="27"/>
      <c r="B33" s="22"/>
      <c r="C33" s="22"/>
      <c r="D33" s="22"/>
      <c r="E33" s="22"/>
      <c r="F33" s="22"/>
      <c r="G33" s="136" t="s">
        <v>27</v>
      </c>
      <c r="H33" s="137"/>
      <c r="I33" s="137"/>
      <c r="J33" s="22"/>
      <c r="K33" s="22"/>
      <c r="L33" s="22"/>
      <c r="M33" s="22"/>
      <c r="N33" s="22"/>
      <c r="O33" s="31"/>
      <c r="P33" s="14"/>
      <c r="Q33" s="12"/>
    </row>
    <row r="34" spans="1:17" x14ac:dyDescent="0.25">
      <c r="A34" s="50"/>
      <c r="B34" s="51" t="s">
        <v>2</v>
      </c>
      <c r="C34" s="51" t="s">
        <v>3</v>
      </c>
      <c r="D34" s="51" t="s">
        <v>4</v>
      </c>
      <c r="E34" s="51" t="s">
        <v>5</v>
      </c>
      <c r="F34" s="51" t="s">
        <v>6</v>
      </c>
      <c r="G34" s="51" t="s">
        <v>7</v>
      </c>
      <c r="H34" s="51" t="s">
        <v>8</v>
      </c>
      <c r="I34" s="51" t="s">
        <v>9</v>
      </c>
      <c r="J34" s="51" t="s">
        <v>10</v>
      </c>
      <c r="K34" s="51" t="s">
        <v>11</v>
      </c>
      <c r="L34" s="51" t="s">
        <v>12</v>
      </c>
      <c r="M34" s="51" t="s">
        <v>13</v>
      </c>
      <c r="N34" s="52" t="s">
        <v>1</v>
      </c>
      <c r="O34" s="31"/>
      <c r="P34" s="14"/>
      <c r="Q34" s="12"/>
    </row>
    <row r="35" spans="1:17" x14ac:dyDescent="0.25">
      <c r="A35" s="53" t="s">
        <v>28</v>
      </c>
      <c r="B35" s="25"/>
      <c r="C35" s="25"/>
      <c r="D35" s="54">
        <v>54.4</v>
      </c>
      <c r="E35" s="25"/>
      <c r="F35" s="25"/>
      <c r="G35" s="25">
        <v>59.82</v>
      </c>
      <c r="H35" s="25"/>
      <c r="I35" s="25"/>
      <c r="J35" s="25">
        <v>60.98</v>
      </c>
      <c r="K35" s="25"/>
      <c r="L35" s="25"/>
      <c r="M35" s="55">
        <v>67.5</v>
      </c>
      <c r="N35" s="56">
        <f>SUM(D35:M35)</f>
        <v>242.7</v>
      </c>
      <c r="O35" s="31"/>
      <c r="P35" s="14"/>
      <c r="Q35" s="12"/>
    </row>
    <row r="36" spans="1:17" x14ac:dyDescent="0.25">
      <c r="A36" s="53" t="s">
        <v>29</v>
      </c>
      <c r="B36" s="57"/>
      <c r="C36" s="57"/>
      <c r="D36" s="57">
        <v>37.112000000000002</v>
      </c>
      <c r="E36" s="57"/>
      <c r="F36" s="57"/>
      <c r="G36" s="57">
        <v>47.902999999999999</v>
      </c>
      <c r="H36" s="57"/>
      <c r="I36" s="57"/>
      <c r="J36" s="57">
        <v>47.625</v>
      </c>
      <c r="K36" s="57"/>
      <c r="L36" s="57"/>
      <c r="M36" s="58">
        <v>53.936999999999998</v>
      </c>
      <c r="N36" s="59">
        <f t="shared" ref="N36:N37" si="2">SUM(B36:M36)</f>
        <v>186.577</v>
      </c>
      <c r="O36" s="31"/>
      <c r="P36" s="14"/>
      <c r="Q36" s="14"/>
    </row>
    <row r="37" spans="1:17" x14ac:dyDescent="0.25">
      <c r="A37" s="53" t="s">
        <v>30</v>
      </c>
      <c r="B37" s="25"/>
      <c r="C37" s="25"/>
      <c r="D37" s="60">
        <v>55.3</v>
      </c>
      <c r="E37" s="25"/>
      <c r="F37" s="25"/>
      <c r="G37" s="60">
        <v>30.9</v>
      </c>
      <c r="H37" s="25"/>
      <c r="I37" s="25"/>
      <c r="J37" s="60">
        <v>29.05</v>
      </c>
      <c r="K37" s="25"/>
      <c r="L37" s="25"/>
      <c r="M37" s="61">
        <v>26.53</v>
      </c>
      <c r="N37" s="56">
        <f t="shared" si="2"/>
        <v>141.77999999999997</v>
      </c>
      <c r="O37" s="31"/>
      <c r="P37" s="18"/>
      <c r="Q37" s="12"/>
    </row>
    <row r="38" spans="1:17" x14ac:dyDescent="0.25">
      <c r="A38" s="53" t="s">
        <v>31</v>
      </c>
      <c r="B38" s="25"/>
      <c r="C38" s="25"/>
      <c r="D38" s="25">
        <v>2.2730000000000001</v>
      </c>
      <c r="E38" s="25"/>
      <c r="F38" s="25"/>
      <c r="G38" s="25">
        <v>2.4580000000000002</v>
      </c>
      <c r="H38" s="25"/>
      <c r="I38" s="25"/>
      <c r="J38" s="60">
        <v>1.3</v>
      </c>
      <c r="K38" s="25"/>
      <c r="L38" s="25"/>
      <c r="M38" s="61">
        <v>0</v>
      </c>
      <c r="N38" s="56">
        <f t="shared" ref="N38:N47" si="3">SUM(B38:M38)</f>
        <v>6.0309999999999997</v>
      </c>
      <c r="O38" s="23"/>
      <c r="P38" s="19"/>
      <c r="Q38" s="12"/>
    </row>
    <row r="39" spans="1:17" x14ac:dyDescent="0.25">
      <c r="A39" s="62" t="s">
        <v>32</v>
      </c>
      <c r="B39" s="63"/>
      <c r="C39" s="63"/>
      <c r="D39" s="63">
        <v>67358</v>
      </c>
      <c r="E39" s="63">
        <f>'[1]Radim, Relimex 2018'!E43</f>
        <v>0</v>
      </c>
      <c r="F39" s="63">
        <f>'[1]Radim, Relimex 2018'!F43</f>
        <v>0</v>
      </c>
      <c r="G39" s="63">
        <v>86944</v>
      </c>
      <c r="H39" s="63">
        <f>'[1]Radim, Relimex 2018'!H43</f>
        <v>0</v>
      </c>
      <c r="I39" s="63">
        <f>'[1]Radim, Relimex 2018'!I43</f>
        <v>0</v>
      </c>
      <c r="J39" s="63">
        <v>86439</v>
      </c>
      <c r="K39" s="63">
        <f>'[1]Radim, Relimex 2018'!K43</f>
        <v>0</v>
      </c>
      <c r="L39" s="63">
        <f>'[1]Radim, Relimex 2018'!L43</f>
        <v>0</v>
      </c>
      <c r="M39" s="63">
        <v>97896</v>
      </c>
      <c r="N39" s="64">
        <f t="shared" si="3"/>
        <v>338637</v>
      </c>
      <c r="O39" s="23"/>
      <c r="P39" s="19"/>
      <c r="Q39" s="12"/>
    </row>
    <row r="40" spans="1:17" x14ac:dyDescent="0.25">
      <c r="A40" s="6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3"/>
      <c r="O40" s="23"/>
      <c r="P40" s="19"/>
      <c r="Q40" s="12"/>
    </row>
    <row r="41" spans="1:17" x14ac:dyDescent="0.25">
      <c r="A41" s="53" t="s">
        <v>16</v>
      </c>
      <c r="B41" s="65">
        <v>13643</v>
      </c>
      <c r="C41" s="65">
        <f t="shared" ref="C41:M50" si="4">B41</f>
        <v>13643</v>
      </c>
      <c r="D41" s="65">
        <f t="shared" si="4"/>
        <v>13643</v>
      </c>
      <c r="E41" s="65">
        <f t="shared" si="4"/>
        <v>13643</v>
      </c>
      <c r="F41" s="65">
        <f t="shared" si="4"/>
        <v>13643</v>
      </c>
      <c r="G41" s="65">
        <f t="shared" si="4"/>
        <v>13643</v>
      </c>
      <c r="H41" s="65">
        <f t="shared" si="4"/>
        <v>13643</v>
      </c>
      <c r="I41" s="65">
        <f t="shared" si="4"/>
        <v>13643</v>
      </c>
      <c r="J41" s="65">
        <f t="shared" si="4"/>
        <v>13643</v>
      </c>
      <c r="K41" s="65">
        <v>13643</v>
      </c>
      <c r="L41" s="65">
        <v>13643</v>
      </c>
      <c r="M41" s="65">
        <v>13643</v>
      </c>
      <c r="N41" s="66">
        <f t="shared" ref="N41:N46" si="5">SUM(B41:M41)</f>
        <v>163716</v>
      </c>
      <c r="O41" s="23"/>
      <c r="P41" s="19"/>
      <c r="Q41" s="12"/>
    </row>
    <row r="42" spans="1:17" x14ac:dyDescent="0.25">
      <c r="A42" s="53" t="s">
        <v>33</v>
      </c>
      <c r="B42" s="65">
        <v>29480</v>
      </c>
      <c r="C42" s="65">
        <f t="shared" si="4"/>
        <v>29480</v>
      </c>
      <c r="D42" s="65">
        <f t="shared" si="4"/>
        <v>29480</v>
      </c>
      <c r="E42" s="65">
        <f t="shared" si="4"/>
        <v>29480</v>
      </c>
      <c r="F42" s="65">
        <f t="shared" si="4"/>
        <v>29480</v>
      </c>
      <c r="G42" s="65">
        <f t="shared" si="4"/>
        <v>29480</v>
      </c>
      <c r="H42" s="65">
        <f t="shared" si="4"/>
        <v>29480</v>
      </c>
      <c r="I42" s="65">
        <f t="shared" si="4"/>
        <v>29480</v>
      </c>
      <c r="J42" s="65">
        <f t="shared" si="4"/>
        <v>29480</v>
      </c>
      <c r="K42" s="65">
        <f t="shared" si="4"/>
        <v>29480</v>
      </c>
      <c r="L42" s="65">
        <f t="shared" si="4"/>
        <v>29480</v>
      </c>
      <c r="M42" s="65">
        <f t="shared" si="4"/>
        <v>29480</v>
      </c>
      <c r="N42" s="66">
        <f t="shared" si="5"/>
        <v>353760</v>
      </c>
      <c r="O42" s="23"/>
      <c r="P42" s="12"/>
      <c r="Q42" s="12"/>
    </row>
    <row r="43" spans="1:17" x14ac:dyDescent="0.25">
      <c r="A43" s="53" t="s">
        <v>34</v>
      </c>
      <c r="B43" s="65">
        <v>10270</v>
      </c>
      <c r="C43" s="65">
        <f t="shared" si="4"/>
        <v>10270</v>
      </c>
      <c r="D43" s="65">
        <f t="shared" si="4"/>
        <v>10270</v>
      </c>
      <c r="E43" s="65">
        <f t="shared" si="4"/>
        <v>10270</v>
      </c>
      <c r="F43" s="65">
        <f t="shared" si="4"/>
        <v>10270</v>
      </c>
      <c r="G43" s="65">
        <f t="shared" si="4"/>
        <v>10270</v>
      </c>
      <c r="H43" s="65">
        <f t="shared" si="4"/>
        <v>10270</v>
      </c>
      <c r="I43" s="65">
        <f t="shared" si="4"/>
        <v>10270</v>
      </c>
      <c r="J43" s="65">
        <f t="shared" si="4"/>
        <v>10270</v>
      </c>
      <c r="K43" s="65">
        <v>10270</v>
      </c>
      <c r="L43" s="65">
        <v>10270</v>
      </c>
      <c r="M43" s="65">
        <v>10270</v>
      </c>
      <c r="N43" s="66">
        <f t="shared" si="5"/>
        <v>123240</v>
      </c>
      <c r="O43" s="23"/>
      <c r="P43" s="12"/>
      <c r="Q43" s="12"/>
    </row>
    <row r="44" spans="1:17" x14ac:dyDescent="0.25">
      <c r="A44" s="53" t="s">
        <v>35</v>
      </c>
      <c r="B44" s="65">
        <v>1418</v>
      </c>
      <c r="C44" s="65">
        <f t="shared" si="4"/>
        <v>1418</v>
      </c>
      <c r="D44" s="65">
        <f t="shared" si="4"/>
        <v>1418</v>
      </c>
      <c r="E44" s="65">
        <f t="shared" si="4"/>
        <v>1418</v>
      </c>
      <c r="F44" s="65">
        <f t="shared" si="4"/>
        <v>1418</v>
      </c>
      <c r="G44" s="65">
        <f t="shared" si="4"/>
        <v>1418</v>
      </c>
      <c r="H44" s="65">
        <f t="shared" si="4"/>
        <v>1418</v>
      </c>
      <c r="I44" s="65">
        <f t="shared" si="4"/>
        <v>1418</v>
      </c>
      <c r="J44" s="65">
        <v>1417</v>
      </c>
      <c r="K44" s="65">
        <f t="shared" si="4"/>
        <v>1417</v>
      </c>
      <c r="L44" s="65">
        <f t="shared" si="4"/>
        <v>1417</v>
      </c>
      <c r="M44" s="65">
        <f t="shared" si="4"/>
        <v>1417</v>
      </c>
      <c r="N44" s="66">
        <f t="shared" si="5"/>
        <v>17012</v>
      </c>
      <c r="O44" s="23"/>
      <c r="P44" s="19"/>
      <c r="Q44" s="12"/>
    </row>
    <row r="45" spans="1:17" x14ac:dyDescent="0.25">
      <c r="A45" s="53" t="s">
        <v>20</v>
      </c>
      <c r="B45" s="65">
        <v>791</v>
      </c>
      <c r="C45" s="65">
        <f t="shared" si="4"/>
        <v>791</v>
      </c>
      <c r="D45" s="65">
        <f t="shared" si="4"/>
        <v>791</v>
      </c>
      <c r="E45" s="65">
        <f t="shared" si="4"/>
        <v>791</v>
      </c>
      <c r="F45" s="65">
        <f t="shared" si="4"/>
        <v>791</v>
      </c>
      <c r="G45" s="65">
        <f t="shared" si="4"/>
        <v>791</v>
      </c>
      <c r="H45" s="65">
        <f t="shared" si="4"/>
        <v>791</v>
      </c>
      <c r="I45" s="65">
        <v>790</v>
      </c>
      <c r="J45" s="65">
        <v>790</v>
      </c>
      <c r="K45" s="65">
        <v>790</v>
      </c>
      <c r="L45" s="65">
        <f t="shared" si="4"/>
        <v>790</v>
      </c>
      <c r="M45" s="65">
        <f t="shared" si="4"/>
        <v>790</v>
      </c>
      <c r="N45" s="66">
        <f t="shared" si="5"/>
        <v>9487</v>
      </c>
      <c r="O45" s="23"/>
      <c r="P45" s="12"/>
      <c r="Q45" s="12"/>
    </row>
    <row r="46" spans="1:17" x14ac:dyDescent="0.25">
      <c r="A46" s="53" t="s">
        <v>21</v>
      </c>
      <c r="B46" s="65">
        <v>4646</v>
      </c>
      <c r="C46" s="65">
        <f>B46</f>
        <v>4646</v>
      </c>
      <c r="D46" s="65">
        <f t="shared" si="4"/>
        <v>4646</v>
      </c>
      <c r="E46" s="65">
        <f t="shared" si="4"/>
        <v>4646</v>
      </c>
      <c r="F46" s="65">
        <f t="shared" si="4"/>
        <v>4646</v>
      </c>
      <c r="G46" s="65">
        <f t="shared" si="4"/>
        <v>4646</v>
      </c>
      <c r="H46" s="65">
        <v>4646</v>
      </c>
      <c r="I46" s="65">
        <v>4645</v>
      </c>
      <c r="J46" s="65">
        <f t="shared" si="4"/>
        <v>4645</v>
      </c>
      <c r="K46" s="65">
        <f t="shared" si="4"/>
        <v>4645</v>
      </c>
      <c r="L46" s="65">
        <f t="shared" si="4"/>
        <v>4645</v>
      </c>
      <c r="M46" s="65">
        <f t="shared" si="4"/>
        <v>4645</v>
      </c>
      <c r="N46" s="66">
        <f t="shared" si="5"/>
        <v>55747</v>
      </c>
      <c r="O46" s="23"/>
      <c r="P46" s="12"/>
      <c r="Q46" s="12"/>
    </row>
    <row r="47" spans="1:17" x14ac:dyDescent="0.25">
      <c r="A47" s="53" t="s">
        <v>22</v>
      </c>
      <c r="B47" s="65">
        <f>'[1]nákl svoz auta 2018 '!L33</f>
        <v>2838.49</v>
      </c>
      <c r="C47" s="65">
        <f>B47</f>
        <v>2838.49</v>
      </c>
      <c r="D47" s="65">
        <f t="shared" si="4"/>
        <v>2838.49</v>
      </c>
      <c r="E47" s="65">
        <f t="shared" si="4"/>
        <v>2838.49</v>
      </c>
      <c r="F47" s="65">
        <f t="shared" si="4"/>
        <v>2838.49</v>
      </c>
      <c r="G47" s="65">
        <f t="shared" si="4"/>
        <v>2838.49</v>
      </c>
      <c r="H47" s="65">
        <f t="shared" si="4"/>
        <v>2838.49</v>
      </c>
      <c r="I47" s="65">
        <f t="shared" si="4"/>
        <v>2838.49</v>
      </c>
      <c r="J47" s="65">
        <f t="shared" si="4"/>
        <v>2838.49</v>
      </c>
      <c r="K47" s="65">
        <f t="shared" si="4"/>
        <v>2838.49</v>
      </c>
      <c r="L47" s="65">
        <f t="shared" si="4"/>
        <v>2838.49</v>
      </c>
      <c r="M47" s="65">
        <f t="shared" si="4"/>
        <v>2838.49</v>
      </c>
      <c r="N47" s="66">
        <f t="shared" si="3"/>
        <v>34061.87999999999</v>
      </c>
      <c r="O47" s="23"/>
      <c r="P47" s="12"/>
      <c r="Q47" s="12"/>
    </row>
    <row r="48" spans="1:17" x14ac:dyDescent="0.25">
      <c r="A48" s="53" t="s">
        <v>72</v>
      </c>
      <c r="B48" s="65">
        <f>'[1]ČIŠTĚNÍ města 2018'!E42</f>
        <v>1424.25</v>
      </c>
      <c r="C48" s="65">
        <f>B48</f>
        <v>1424.25</v>
      </c>
      <c r="D48" s="65">
        <f t="shared" si="4"/>
        <v>1424.25</v>
      </c>
      <c r="E48" s="65">
        <f t="shared" si="4"/>
        <v>1424.25</v>
      </c>
      <c r="F48" s="65">
        <f t="shared" si="4"/>
        <v>1424.25</v>
      </c>
      <c r="G48" s="65">
        <f t="shared" si="4"/>
        <v>1424.25</v>
      </c>
      <c r="H48" s="65">
        <f t="shared" si="4"/>
        <v>1424.25</v>
      </c>
      <c r="I48" s="65">
        <f t="shared" si="4"/>
        <v>1424.25</v>
      </c>
      <c r="J48" s="65">
        <f t="shared" si="4"/>
        <v>1424.25</v>
      </c>
      <c r="K48" s="65">
        <f t="shared" si="4"/>
        <v>1424.25</v>
      </c>
      <c r="L48" s="65">
        <f t="shared" si="4"/>
        <v>1424.25</v>
      </c>
      <c r="M48" s="65">
        <f t="shared" si="4"/>
        <v>1424.25</v>
      </c>
      <c r="N48" s="66">
        <f>SUM(B48:M48)</f>
        <v>17091</v>
      </c>
      <c r="O48" s="23"/>
      <c r="P48" s="12"/>
      <c r="Q48" s="12"/>
    </row>
    <row r="49" spans="1:19" x14ac:dyDescent="0.25">
      <c r="A49" s="53" t="s">
        <v>24</v>
      </c>
      <c r="B49" s="65">
        <v>7862</v>
      </c>
      <c r="C49" s="65">
        <f>B49</f>
        <v>7862</v>
      </c>
      <c r="D49" s="65">
        <f t="shared" si="4"/>
        <v>7862</v>
      </c>
      <c r="E49" s="65">
        <f t="shared" si="4"/>
        <v>7862</v>
      </c>
      <c r="F49" s="65">
        <f t="shared" si="4"/>
        <v>7862</v>
      </c>
      <c r="G49" s="65">
        <f t="shared" si="4"/>
        <v>7862</v>
      </c>
      <c r="H49" s="65">
        <f t="shared" si="4"/>
        <v>7862</v>
      </c>
      <c r="I49" s="65">
        <f t="shared" si="4"/>
        <v>7862</v>
      </c>
      <c r="J49" s="65">
        <f t="shared" si="4"/>
        <v>7862</v>
      </c>
      <c r="K49" s="65">
        <f t="shared" si="4"/>
        <v>7862</v>
      </c>
      <c r="L49" s="65">
        <f t="shared" si="4"/>
        <v>7862</v>
      </c>
      <c r="M49" s="65">
        <f t="shared" si="4"/>
        <v>7862</v>
      </c>
      <c r="N49" s="66">
        <f>SUM(B49:M49)</f>
        <v>94344</v>
      </c>
      <c r="O49" s="23"/>
      <c r="P49" s="12"/>
      <c r="Q49" s="12"/>
    </row>
    <row r="50" spans="1:19" x14ac:dyDescent="0.25">
      <c r="A50" s="53" t="s">
        <v>25</v>
      </c>
      <c r="B50" s="65">
        <v>29461</v>
      </c>
      <c r="C50" s="65">
        <f>B50</f>
        <v>29461</v>
      </c>
      <c r="D50" s="65">
        <f t="shared" si="4"/>
        <v>29461</v>
      </c>
      <c r="E50" s="65">
        <f t="shared" si="4"/>
        <v>29461</v>
      </c>
      <c r="F50" s="65">
        <f t="shared" si="4"/>
        <v>29461</v>
      </c>
      <c r="G50" s="65">
        <f t="shared" si="4"/>
        <v>29461</v>
      </c>
      <c r="H50" s="65">
        <f t="shared" si="4"/>
        <v>29461</v>
      </c>
      <c r="I50" s="65">
        <f t="shared" si="4"/>
        <v>29461</v>
      </c>
      <c r="J50" s="65">
        <f t="shared" si="4"/>
        <v>29461</v>
      </c>
      <c r="K50" s="65">
        <f t="shared" si="4"/>
        <v>29461</v>
      </c>
      <c r="L50" s="65">
        <v>29460</v>
      </c>
      <c r="M50" s="65">
        <f t="shared" si="4"/>
        <v>29460</v>
      </c>
      <c r="N50" s="66">
        <f>SUM(B50:M50)</f>
        <v>353530</v>
      </c>
      <c r="O50" s="23"/>
      <c r="P50" s="12"/>
      <c r="Q50" s="12"/>
    </row>
    <row r="51" spans="1:19" ht="15.75" thickBot="1" x14ac:dyDescent="0.3">
      <c r="A51" s="67" t="s">
        <v>36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9">
        <f>SUM(N35:N50)</f>
        <v>1561202.9679999999</v>
      </c>
      <c r="O51" s="23"/>
      <c r="P51" s="12"/>
      <c r="Q51" s="12"/>
      <c r="R51" s="7"/>
    </row>
    <row r="52" spans="1:19" x14ac:dyDescent="0.25">
      <c r="A52" s="27"/>
      <c r="B52" s="70"/>
      <c r="C52" s="70"/>
      <c r="D52" s="70"/>
      <c r="E52" s="70"/>
      <c r="F52" s="70"/>
      <c r="G52" s="70"/>
      <c r="H52" s="70"/>
      <c r="I52" s="70"/>
      <c r="J52" s="70"/>
      <c r="K52" s="71"/>
      <c r="L52" s="71"/>
      <c r="M52" s="71"/>
      <c r="N52" s="72"/>
      <c r="O52" s="23"/>
      <c r="P52" s="12"/>
      <c r="Q52" s="12"/>
    </row>
    <row r="53" spans="1:19" x14ac:dyDescent="0.25">
      <c r="A53" s="27"/>
      <c r="B53" s="70"/>
      <c r="C53" s="70"/>
      <c r="D53" s="70"/>
      <c r="E53" s="70"/>
      <c r="F53" s="70"/>
      <c r="G53" s="70"/>
      <c r="H53" s="70"/>
      <c r="I53" s="70"/>
      <c r="J53" s="70"/>
      <c r="K53" s="71"/>
      <c r="L53" s="71"/>
      <c r="M53" s="71"/>
      <c r="N53" s="72"/>
      <c r="O53" s="23"/>
      <c r="P53" s="12"/>
      <c r="Q53" s="12"/>
    </row>
    <row r="54" spans="1:19" ht="18.75" x14ac:dyDescent="0.3">
      <c r="A54" s="22"/>
      <c r="B54" s="22"/>
      <c r="C54" s="22"/>
      <c r="D54" s="22"/>
      <c r="E54" s="22"/>
      <c r="F54" s="152" t="s">
        <v>73</v>
      </c>
      <c r="G54" s="153"/>
      <c r="H54" s="153"/>
      <c r="I54" s="153"/>
      <c r="J54" s="154"/>
      <c r="K54" s="154"/>
      <c r="L54" s="22"/>
      <c r="M54" s="22"/>
      <c r="N54" s="22"/>
      <c r="O54" s="23"/>
      <c r="P54" s="12"/>
      <c r="Q54" s="12"/>
    </row>
    <row r="55" spans="1:19" ht="15.75" thickBot="1" x14ac:dyDescent="0.3">
      <c r="A55" s="27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7"/>
      <c r="O55" s="74"/>
      <c r="P55" s="12"/>
      <c r="Q55" s="12"/>
    </row>
    <row r="56" spans="1:19" x14ac:dyDescent="0.25">
      <c r="A56" s="75"/>
      <c r="B56" s="51"/>
      <c r="C56" s="51"/>
      <c r="D56" s="51" t="s">
        <v>37</v>
      </c>
      <c r="E56" s="51"/>
      <c r="F56" s="51"/>
      <c r="G56" s="51" t="s">
        <v>38</v>
      </c>
      <c r="H56" s="51"/>
      <c r="I56" s="51"/>
      <c r="J56" s="51" t="s">
        <v>39</v>
      </c>
      <c r="K56" s="51"/>
      <c r="L56" s="51"/>
      <c r="M56" s="76" t="s">
        <v>40</v>
      </c>
      <c r="N56" s="77" t="s">
        <v>1</v>
      </c>
      <c r="O56" s="74"/>
      <c r="P56" s="12"/>
      <c r="Q56" s="12"/>
    </row>
    <row r="57" spans="1:19" x14ac:dyDescent="0.25">
      <c r="A57" s="53" t="s">
        <v>41</v>
      </c>
      <c r="B57" s="78"/>
      <c r="C57" s="78"/>
      <c r="D57" s="78">
        <v>7915</v>
      </c>
      <c r="E57" s="78"/>
      <c r="F57" s="78"/>
      <c r="G57" s="78">
        <v>72260</v>
      </c>
      <c r="H57" s="78"/>
      <c r="I57" s="78"/>
      <c r="J57" s="78">
        <v>79668</v>
      </c>
      <c r="K57" s="78"/>
      <c r="L57" s="78"/>
      <c r="M57" s="79">
        <v>101880</v>
      </c>
      <c r="N57" s="80">
        <f t="shared" ref="N57:N62" si="6">SUM(D57:M57)</f>
        <v>261723</v>
      </c>
      <c r="O57" s="74"/>
      <c r="P57" s="12"/>
      <c r="Q57" s="12"/>
    </row>
    <row r="58" spans="1:19" x14ac:dyDescent="0.25">
      <c r="A58" s="53" t="s">
        <v>42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  <c r="O58" s="23"/>
      <c r="P58" s="12"/>
      <c r="Q58" s="12"/>
    </row>
    <row r="59" spans="1:19" x14ac:dyDescent="0.25">
      <c r="A59" s="83" t="s">
        <v>43</v>
      </c>
      <c r="B59" s="84"/>
      <c r="C59" s="84"/>
      <c r="D59" s="84">
        <v>4288</v>
      </c>
      <c r="E59" s="84"/>
      <c r="F59" s="84"/>
      <c r="G59" s="84">
        <v>14822</v>
      </c>
      <c r="H59" s="84"/>
      <c r="I59" s="84"/>
      <c r="J59" s="84">
        <v>2200</v>
      </c>
      <c r="K59" s="84"/>
      <c r="L59" s="84"/>
      <c r="M59" s="85">
        <v>4902</v>
      </c>
      <c r="N59" s="86">
        <f>SUM(D59:M59)</f>
        <v>26212</v>
      </c>
      <c r="O59" s="23"/>
      <c r="P59" s="12"/>
      <c r="Q59" s="12"/>
    </row>
    <row r="60" spans="1:19" x14ac:dyDescent="0.25">
      <c r="A60" s="83" t="s">
        <v>44</v>
      </c>
      <c r="B60" s="84"/>
      <c r="C60" s="84"/>
      <c r="D60" s="84">
        <v>11108</v>
      </c>
      <c r="E60" s="84"/>
      <c r="F60" s="84"/>
      <c r="G60" s="84">
        <v>14603</v>
      </c>
      <c r="H60" s="84"/>
      <c r="I60" s="84"/>
      <c r="J60" s="84">
        <v>14031</v>
      </c>
      <c r="K60" s="84"/>
      <c r="L60" s="84"/>
      <c r="M60" s="85">
        <v>79831</v>
      </c>
      <c r="N60" s="86">
        <f t="shared" si="6"/>
        <v>119573</v>
      </c>
      <c r="O60" s="23"/>
      <c r="P60" s="12"/>
      <c r="Q60" s="12"/>
    </row>
    <row r="61" spans="1:19" x14ac:dyDescent="0.25">
      <c r="A61" s="53" t="s">
        <v>45</v>
      </c>
      <c r="B61" s="25"/>
      <c r="C61" s="25"/>
      <c r="D61" s="25">
        <v>333005</v>
      </c>
      <c r="E61" s="25"/>
      <c r="F61" s="25"/>
      <c r="G61" s="25">
        <v>278400</v>
      </c>
      <c r="H61" s="25"/>
      <c r="I61" s="25"/>
      <c r="J61" s="25">
        <v>261669</v>
      </c>
      <c r="K61" s="84"/>
      <c r="L61" s="84"/>
      <c r="M61" s="85">
        <v>281248</v>
      </c>
      <c r="N61" s="86">
        <f t="shared" si="6"/>
        <v>1154322</v>
      </c>
      <c r="O61" s="23"/>
      <c r="P61" s="12"/>
      <c r="Q61" s="12"/>
    </row>
    <row r="62" spans="1:19" x14ac:dyDescent="0.25">
      <c r="A62" s="87" t="s">
        <v>46</v>
      </c>
      <c r="B62" s="25"/>
      <c r="C62" s="25"/>
      <c r="D62" s="25">
        <v>18734</v>
      </c>
      <c r="E62" s="25"/>
      <c r="F62" s="25"/>
      <c r="G62" s="25">
        <v>18390</v>
      </c>
      <c r="H62" s="25"/>
      <c r="I62" s="25"/>
      <c r="J62" s="25">
        <v>12228</v>
      </c>
      <c r="K62" s="84"/>
      <c r="L62" s="84"/>
      <c r="M62" s="85">
        <v>12568</v>
      </c>
      <c r="N62" s="86">
        <f t="shared" si="6"/>
        <v>61920</v>
      </c>
      <c r="O62" s="23"/>
      <c r="P62" s="8"/>
      <c r="Q62" s="8"/>
      <c r="R62" s="9"/>
      <c r="S62" s="9"/>
    </row>
    <row r="63" spans="1:19" ht="15.75" thickBot="1" x14ac:dyDescent="0.3">
      <c r="A63" s="88"/>
      <c r="B63" s="25"/>
      <c r="C63" s="25"/>
      <c r="D63" s="89"/>
      <c r="E63" s="89"/>
      <c r="F63" s="89"/>
      <c r="G63" s="89"/>
      <c r="H63" s="89"/>
      <c r="I63" s="89"/>
      <c r="J63" s="89"/>
      <c r="K63" s="89"/>
      <c r="L63" s="89"/>
      <c r="M63" s="90"/>
      <c r="N63" s="91"/>
      <c r="O63" s="23"/>
      <c r="P63" s="12"/>
      <c r="Q63" s="12"/>
    </row>
    <row r="64" spans="1:19" ht="15.75" thickBot="1" x14ac:dyDescent="0.3">
      <c r="A64" s="88" t="s">
        <v>36</v>
      </c>
      <c r="B64" s="92"/>
      <c r="C64" s="92"/>
      <c r="D64" s="92">
        <f>SUM(D57:D63)</f>
        <v>375050</v>
      </c>
      <c r="E64" s="92">
        <f t="shared" ref="E64:M64" si="7">SUM(E57:E63)</f>
        <v>0</v>
      </c>
      <c r="F64" s="92">
        <f t="shared" si="7"/>
        <v>0</v>
      </c>
      <c r="G64" s="92">
        <f t="shared" si="7"/>
        <v>398475</v>
      </c>
      <c r="H64" s="92">
        <f t="shared" si="7"/>
        <v>0</v>
      </c>
      <c r="I64" s="92">
        <f t="shared" si="7"/>
        <v>0</v>
      </c>
      <c r="J64" s="92">
        <f t="shared" si="7"/>
        <v>369796</v>
      </c>
      <c r="K64" s="92">
        <f t="shared" si="7"/>
        <v>0</v>
      </c>
      <c r="L64" s="92">
        <f t="shared" si="7"/>
        <v>0</v>
      </c>
      <c r="M64" s="92">
        <f t="shared" si="7"/>
        <v>480429</v>
      </c>
      <c r="N64" s="93">
        <f>SUM(N57:N63)</f>
        <v>1623750</v>
      </c>
      <c r="O64" s="23"/>
      <c r="P64" s="12"/>
      <c r="Q64" s="12"/>
    </row>
    <row r="65" spans="1:17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94"/>
      <c r="N65" s="94"/>
      <c r="O65" s="23"/>
      <c r="P65" s="12"/>
      <c r="Q65" s="12"/>
    </row>
    <row r="66" spans="1:17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94"/>
      <c r="N66" s="94"/>
      <c r="O66" s="23"/>
      <c r="P66" s="12"/>
      <c r="Q66" s="12"/>
    </row>
    <row r="67" spans="1:17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94"/>
      <c r="N67" s="94"/>
      <c r="O67" s="23"/>
      <c r="P67" s="12"/>
      <c r="Q67" s="12"/>
    </row>
    <row r="68" spans="1:17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94"/>
      <c r="N68" s="94"/>
      <c r="O68" s="23"/>
      <c r="P68" s="12"/>
      <c r="Q68" s="12"/>
    </row>
    <row r="69" spans="1:17" ht="18.75" x14ac:dyDescent="0.3">
      <c r="A69" s="22"/>
      <c r="B69" s="22"/>
      <c r="C69" s="22"/>
      <c r="D69" s="22"/>
      <c r="E69" s="22"/>
      <c r="F69" s="152" t="s">
        <v>47</v>
      </c>
      <c r="G69" s="155"/>
      <c r="H69" s="155"/>
      <c r="I69" s="155"/>
      <c r="J69" s="22"/>
      <c r="K69" s="22"/>
      <c r="L69" s="22"/>
      <c r="M69" s="94"/>
      <c r="N69" s="94"/>
      <c r="O69" s="23"/>
      <c r="P69" s="12"/>
      <c r="Q69" s="12"/>
    </row>
    <row r="70" spans="1:17" ht="15.75" thickBo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3"/>
      <c r="P70" s="12"/>
      <c r="Q70" s="12"/>
    </row>
    <row r="71" spans="1:17" x14ac:dyDescent="0.25">
      <c r="A71" s="95"/>
      <c r="B71" s="96" t="s">
        <v>2</v>
      </c>
      <c r="C71" s="96" t="s">
        <v>3</v>
      </c>
      <c r="D71" s="96" t="s">
        <v>4</v>
      </c>
      <c r="E71" s="96" t="s">
        <v>5</v>
      </c>
      <c r="F71" s="96" t="s">
        <v>6</v>
      </c>
      <c r="G71" s="96" t="s">
        <v>7</v>
      </c>
      <c r="H71" s="96" t="s">
        <v>8</v>
      </c>
      <c r="I71" s="96" t="s">
        <v>9</v>
      </c>
      <c r="J71" s="96" t="s">
        <v>10</v>
      </c>
      <c r="K71" s="96" t="s">
        <v>11</v>
      </c>
      <c r="L71" s="96" t="s">
        <v>12</v>
      </c>
      <c r="M71" s="96" t="s">
        <v>13</v>
      </c>
      <c r="N71" s="97" t="s">
        <v>1</v>
      </c>
      <c r="O71" s="23"/>
      <c r="P71" s="12"/>
      <c r="Q71" s="12"/>
    </row>
    <row r="72" spans="1:17" x14ac:dyDescent="0.25">
      <c r="A72" s="98" t="s">
        <v>48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100">
        <f>SUM(B72:M72)</f>
        <v>0</v>
      </c>
      <c r="O72" s="23"/>
      <c r="P72" s="12"/>
      <c r="Q72" s="12"/>
    </row>
    <row r="73" spans="1:17" x14ac:dyDescent="0.25">
      <c r="A73" s="98" t="s">
        <v>49</v>
      </c>
      <c r="B73" s="33">
        <v>33.18</v>
      </c>
      <c r="C73" s="33">
        <v>34.24</v>
      </c>
      <c r="D73" s="33">
        <v>75.66</v>
      </c>
      <c r="E73" s="33">
        <v>86.06</v>
      </c>
      <c r="F73" s="33">
        <v>143.35</v>
      </c>
      <c r="G73" s="33">
        <v>163.1</v>
      </c>
      <c r="H73" s="33">
        <v>127.04</v>
      </c>
      <c r="I73" s="33">
        <v>114.68</v>
      </c>
      <c r="J73" s="33">
        <v>117.1</v>
      </c>
      <c r="K73" s="33">
        <v>125.14</v>
      </c>
      <c r="L73" s="33">
        <v>136.29</v>
      </c>
      <c r="M73" s="33">
        <v>46.34</v>
      </c>
      <c r="N73" s="100">
        <f>SUM(B73:M73)</f>
        <v>1202.1799999999998</v>
      </c>
      <c r="O73" s="23"/>
      <c r="P73" s="12"/>
      <c r="Q73" s="20"/>
    </row>
    <row r="74" spans="1:17" x14ac:dyDescent="0.25">
      <c r="A74" s="98" t="s">
        <v>50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101"/>
      <c r="O74" s="23"/>
      <c r="P74" s="12"/>
      <c r="Q74" s="12"/>
    </row>
    <row r="75" spans="1:17" x14ac:dyDescent="0.25">
      <c r="A75" s="98" t="s">
        <v>51</v>
      </c>
      <c r="B75" s="102">
        <v>7631</v>
      </c>
      <c r="C75" s="102">
        <v>7875</v>
      </c>
      <c r="D75" s="102">
        <v>17402</v>
      </c>
      <c r="E75" s="102">
        <v>19794</v>
      </c>
      <c r="F75" s="102">
        <v>32971</v>
      </c>
      <c r="G75" s="102">
        <v>37513</v>
      </c>
      <c r="H75" s="102">
        <v>29219</v>
      </c>
      <c r="I75" s="102">
        <v>26376</v>
      </c>
      <c r="J75" s="102">
        <v>26933</v>
      </c>
      <c r="K75" s="102">
        <v>28782</v>
      </c>
      <c r="L75" s="102">
        <v>31347</v>
      </c>
      <c r="M75" s="102">
        <v>10658</v>
      </c>
      <c r="N75" s="101">
        <f>SUM(B75:M75)</f>
        <v>276501</v>
      </c>
      <c r="O75" s="23"/>
      <c r="P75" s="12"/>
      <c r="Q75" s="12"/>
    </row>
    <row r="76" spans="1:17" x14ac:dyDescent="0.25">
      <c r="A76" s="98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1"/>
      <c r="O76" s="23"/>
      <c r="P76" s="12"/>
      <c r="Q76" s="12"/>
    </row>
    <row r="77" spans="1:17" x14ac:dyDescent="0.25">
      <c r="A77" s="98" t="s">
        <v>52</v>
      </c>
      <c r="B77" s="102">
        <v>13516</v>
      </c>
      <c r="C77" s="102">
        <v>13516</v>
      </c>
      <c r="D77" s="102">
        <v>13516</v>
      </c>
      <c r="E77" s="102">
        <v>13516</v>
      </c>
      <c r="F77" s="102">
        <v>13516</v>
      </c>
      <c r="G77" s="102">
        <v>13517</v>
      </c>
      <c r="H77" s="102">
        <v>13517</v>
      </c>
      <c r="I77" s="102">
        <v>13517</v>
      </c>
      <c r="J77" s="102">
        <v>13516</v>
      </c>
      <c r="K77" s="102">
        <v>13516</v>
      </c>
      <c r="L77" s="102">
        <v>13516</v>
      </c>
      <c r="M77" s="102">
        <v>13516</v>
      </c>
      <c r="N77" s="101">
        <v>213913</v>
      </c>
      <c r="O77" s="23"/>
      <c r="P77" s="21"/>
      <c r="Q77" s="12"/>
    </row>
    <row r="78" spans="1:17" x14ac:dyDescent="0.25">
      <c r="A78" s="98" t="s">
        <v>33</v>
      </c>
      <c r="B78" s="102">
        <v>41198</v>
      </c>
      <c r="C78" s="102">
        <v>41198</v>
      </c>
      <c r="D78" s="102">
        <v>41198</v>
      </c>
      <c r="E78" s="102">
        <v>41199</v>
      </c>
      <c r="F78" s="102">
        <v>41198</v>
      </c>
      <c r="G78" s="102">
        <v>41199</v>
      </c>
      <c r="H78" s="102">
        <v>41198</v>
      </c>
      <c r="I78" s="102">
        <v>41198</v>
      </c>
      <c r="J78" s="102">
        <v>41198</v>
      </c>
      <c r="K78" s="102">
        <v>41198</v>
      </c>
      <c r="L78" s="102">
        <v>41198</v>
      </c>
      <c r="M78" s="102">
        <v>41198</v>
      </c>
      <c r="N78" s="101">
        <v>584378</v>
      </c>
      <c r="O78" s="23"/>
      <c r="P78" s="21"/>
      <c r="Q78" s="12"/>
    </row>
    <row r="79" spans="1:17" x14ac:dyDescent="0.25">
      <c r="A79" s="98" t="s">
        <v>34</v>
      </c>
      <c r="B79" s="102">
        <v>13634</v>
      </c>
      <c r="C79" s="102">
        <v>13634</v>
      </c>
      <c r="D79" s="102">
        <v>13634</v>
      </c>
      <c r="E79" s="102">
        <v>13634</v>
      </c>
      <c r="F79" s="102">
        <v>13634</v>
      </c>
      <c r="G79" s="102">
        <v>13634</v>
      </c>
      <c r="H79" s="102">
        <v>13634</v>
      </c>
      <c r="I79" s="102">
        <v>13634</v>
      </c>
      <c r="J79" s="102">
        <v>13634</v>
      </c>
      <c r="K79" s="102">
        <v>13634</v>
      </c>
      <c r="L79" s="102">
        <v>13634</v>
      </c>
      <c r="M79" s="102">
        <v>13634</v>
      </c>
      <c r="N79" s="101">
        <v>193608</v>
      </c>
      <c r="O79" s="23"/>
      <c r="P79" s="20"/>
      <c r="Q79" s="12"/>
    </row>
    <row r="80" spans="1:17" x14ac:dyDescent="0.25">
      <c r="A80" s="98" t="s">
        <v>53</v>
      </c>
      <c r="B80" s="102">
        <v>3608</v>
      </c>
      <c r="C80" s="102">
        <v>3608</v>
      </c>
      <c r="D80" s="102">
        <v>3609</v>
      </c>
      <c r="E80" s="102">
        <v>3609</v>
      </c>
      <c r="F80" s="102">
        <v>3609</v>
      </c>
      <c r="G80" s="102">
        <v>3609</v>
      </c>
      <c r="H80" s="102">
        <v>3609</v>
      </c>
      <c r="I80" s="102">
        <v>3608</v>
      </c>
      <c r="J80" s="102">
        <v>3608</v>
      </c>
      <c r="K80" s="102">
        <v>3608</v>
      </c>
      <c r="L80" s="102">
        <v>3608</v>
      </c>
      <c r="M80" s="102">
        <v>3608</v>
      </c>
      <c r="N80" s="101">
        <f t="shared" ref="N80:N86" si="8">SUM(B80:M80)</f>
        <v>43301</v>
      </c>
      <c r="O80" s="23"/>
      <c r="P80" s="12"/>
      <c r="Q80" s="20"/>
    </row>
    <row r="81" spans="1:17" x14ac:dyDescent="0.25">
      <c r="A81" s="98" t="s">
        <v>20</v>
      </c>
      <c r="B81" s="102">
        <v>1207</v>
      </c>
      <c r="C81" s="102">
        <v>1207</v>
      </c>
      <c r="D81" s="102">
        <v>1207</v>
      </c>
      <c r="E81" s="102">
        <v>1207</v>
      </c>
      <c r="F81" s="102">
        <v>1207</v>
      </c>
      <c r="G81" s="102">
        <v>1207</v>
      </c>
      <c r="H81" s="102">
        <v>1207</v>
      </c>
      <c r="I81" s="102">
        <v>1207</v>
      </c>
      <c r="J81" s="102">
        <v>1207</v>
      </c>
      <c r="K81" s="102">
        <v>1207</v>
      </c>
      <c r="L81" s="102">
        <v>1207</v>
      </c>
      <c r="M81" s="102">
        <v>1207</v>
      </c>
      <c r="N81" s="101">
        <f t="shared" si="8"/>
        <v>14484</v>
      </c>
      <c r="O81" s="23"/>
      <c r="P81" s="12"/>
      <c r="Q81" s="12"/>
    </row>
    <row r="82" spans="1:17" x14ac:dyDescent="0.25">
      <c r="A82" s="98" t="s">
        <v>21</v>
      </c>
      <c r="B82" s="102">
        <v>7179</v>
      </c>
      <c r="C82" s="102">
        <v>7179</v>
      </c>
      <c r="D82" s="102">
        <v>7179</v>
      </c>
      <c r="E82" s="102">
        <v>7179</v>
      </c>
      <c r="F82" s="102">
        <v>7179</v>
      </c>
      <c r="G82" s="102">
        <v>7179</v>
      </c>
      <c r="H82" s="102">
        <v>7179</v>
      </c>
      <c r="I82" s="102">
        <v>7179</v>
      </c>
      <c r="J82" s="102">
        <v>7179</v>
      </c>
      <c r="K82" s="102">
        <v>7179</v>
      </c>
      <c r="L82" s="102">
        <v>7179</v>
      </c>
      <c r="M82" s="102">
        <v>7179</v>
      </c>
      <c r="N82" s="101">
        <f t="shared" si="8"/>
        <v>86148</v>
      </c>
      <c r="O82" s="23"/>
      <c r="P82" s="21"/>
      <c r="Q82" s="12"/>
    </row>
    <row r="83" spans="1:17" x14ac:dyDescent="0.25">
      <c r="A83" s="98" t="s">
        <v>22</v>
      </c>
      <c r="B83" s="102">
        <v>6255</v>
      </c>
      <c r="C83" s="102">
        <v>6255</v>
      </c>
      <c r="D83" s="102">
        <v>6255</v>
      </c>
      <c r="E83" s="102">
        <v>6253</v>
      </c>
      <c r="F83" s="102">
        <v>6255</v>
      </c>
      <c r="G83" s="102">
        <v>6255</v>
      </c>
      <c r="H83" s="102">
        <v>6254</v>
      </c>
      <c r="I83" s="102">
        <v>6254</v>
      </c>
      <c r="J83" s="102">
        <v>6254</v>
      </c>
      <c r="K83" s="102">
        <v>6255</v>
      </c>
      <c r="L83" s="102">
        <v>6255</v>
      </c>
      <c r="M83" s="102">
        <v>6255</v>
      </c>
      <c r="N83" s="101">
        <f t="shared" si="8"/>
        <v>75055</v>
      </c>
      <c r="O83" s="23"/>
      <c r="P83" s="12"/>
      <c r="Q83" s="12"/>
    </row>
    <row r="84" spans="1:17" x14ac:dyDescent="0.25">
      <c r="A84" s="98" t="s">
        <v>54</v>
      </c>
      <c r="B84" s="102">
        <v>4930</v>
      </c>
      <c r="C84" s="102">
        <v>4930</v>
      </c>
      <c r="D84" s="102">
        <v>4930</v>
      </c>
      <c r="E84" s="102">
        <v>4930</v>
      </c>
      <c r="F84" s="102">
        <v>4930</v>
      </c>
      <c r="G84" s="102">
        <v>4930</v>
      </c>
      <c r="H84" s="102">
        <v>4930</v>
      </c>
      <c r="I84" s="102">
        <v>4930</v>
      </c>
      <c r="J84" s="102">
        <v>4930</v>
      </c>
      <c r="K84" s="102">
        <v>4930</v>
      </c>
      <c r="L84" s="102">
        <v>4930</v>
      </c>
      <c r="M84" s="102">
        <v>4930</v>
      </c>
      <c r="N84" s="101">
        <f t="shared" si="8"/>
        <v>59160</v>
      </c>
      <c r="O84" s="23"/>
      <c r="P84" s="12"/>
      <c r="Q84" s="12"/>
    </row>
    <row r="85" spans="1:17" x14ac:dyDescent="0.25">
      <c r="A85" s="98" t="s">
        <v>55</v>
      </c>
      <c r="B85" s="102">
        <v>16551</v>
      </c>
      <c r="C85" s="102">
        <v>16551</v>
      </c>
      <c r="D85" s="102">
        <v>16551</v>
      </c>
      <c r="E85" s="102">
        <v>16551</v>
      </c>
      <c r="F85" s="102">
        <v>16551</v>
      </c>
      <c r="G85" s="102">
        <v>16551</v>
      </c>
      <c r="H85" s="102">
        <v>16551</v>
      </c>
      <c r="I85" s="102">
        <v>16551</v>
      </c>
      <c r="J85" s="102">
        <v>16551</v>
      </c>
      <c r="K85" s="102">
        <v>16551</v>
      </c>
      <c r="L85" s="102">
        <v>16551</v>
      </c>
      <c r="M85" s="102">
        <v>16551</v>
      </c>
      <c r="N85" s="101">
        <f t="shared" si="8"/>
        <v>198612</v>
      </c>
      <c r="O85" s="23"/>
      <c r="P85" s="12"/>
      <c r="Q85" s="12"/>
    </row>
    <row r="86" spans="1:17" x14ac:dyDescent="0.25">
      <c r="A86" s="98" t="s">
        <v>25</v>
      </c>
      <c r="B86" s="102">
        <v>29460</v>
      </c>
      <c r="C86" s="102">
        <v>29460</v>
      </c>
      <c r="D86" s="102">
        <v>29461</v>
      </c>
      <c r="E86" s="102">
        <v>29461</v>
      </c>
      <c r="F86" s="102">
        <v>29461</v>
      </c>
      <c r="G86" s="102">
        <v>29461</v>
      </c>
      <c r="H86" s="102">
        <v>29461</v>
      </c>
      <c r="I86" s="102">
        <v>29461</v>
      </c>
      <c r="J86" s="102">
        <v>29461</v>
      </c>
      <c r="K86" s="102">
        <v>29461</v>
      </c>
      <c r="L86" s="102">
        <v>29461</v>
      </c>
      <c r="M86" s="102">
        <v>29461</v>
      </c>
      <c r="N86" s="101">
        <f t="shared" si="8"/>
        <v>353530</v>
      </c>
      <c r="O86" s="23"/>
      <c r="P86" s="12"/>
      <c r="Q86" s="12"/>
    </row>
    <row r="87" spans="1:17" ht="15.75" customHeight="1" thickBot="1" x14ac:dyDescent="0.3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5">
        <f>SUM(N75:N86)</f>
        <v>2098690</v>
      </c>
      <c r="O87" s="23"/>
      <c r="P87" s="12"/>
      <c r="Q87" s="12"/>
    </row>
    <row r="88" spans="1:17" ht="15.75" customHeight="1" x14ac:dyDescent="0.25">
      <c r="A88" s="128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30"/>
      <c r="O88" s="23"/>
      <c r="P88" s="12"/>
      <c r="Q88" s="12"/>
    </row>
    <row r="89" spans="1:17" ht="15.75" customHeight="1" x14ac:dyDescent="0.25">
      <c r="A89" s="128"/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30"/>
      <c r="O89" s="23"/>
      <c r="P89" s="12"/>
      <c r="Q89" s="12"/>
    </row>
    <row r="90" spans="1:17" ht="15.75" customHeight="1" x14ac:dyDescent="0.25">
      <c r="A90" s="128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30"/>
      <c r="O90" s="23"/>
      <c r="P90" s="12"/>
      <c r="Q90" s="12"/>
    </row>
    <row r="91" spans="1:17" ht="15.75" customHeight="1" x14ac:dyDescent="0.25">
      <c r="A91" s="128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30"/>
      <c r="O91" s="23"/>
      <c r="P91" s="12"/>
      <c r="Q91" s="12"/>
    </row>
    <row r="92" spans="1:17" ht="15.75" customHeight="1" x14ac:dyDescent="0.25">
      <c r="A92" s="128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30"/>
      <c r="O92" s="23"/>
      <c r="P92" s="12"/>
      <c r="Q92" s="12"/>
    </row>
    <row r="93" spans="1:17" ht="15.75" customHeight="1" x14ac:dyDescent="0.25">
      <c r="A93" s="128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30"/>
      <c r="O93" s="23"/>
      <c r="P93" s="12"/>
      <c r="Q93" s="12"/>
    </row>
    <row r="94" spans="1:17" ht="15.75" customHeight="1" x14ac:dyDescent="0.25">
      <c r="A94" s="128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30"/>
      <c r="O94" s="23"/>
      <c r="P94" s="12"/>
      <c r="Q94" s="12"/>
    </row>
    <row r="95" spans="1:17" ht="15.75" customHeight="1" x14ac:dyDescent="0.25">
      <c r="A95" s="128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30"/>
      <c r="O95" s="23"/>
      <c r="P95" s="12"/>
      <c r="Q95" s="12"/>
    </row>
    <row r="96" spans="1:17" ht="15.75" customHeight="1" x14ac:dyDescent="0.25">
      <c r="A96" s="128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30"/>
      <c r="O96" s="23"/>
      <c r="P96" s="12"/>
      <c r="Q96" s="12"/>
    </row>
    <row r="97" spans="1:17" ht="15.75" customHeight="1" x14ac:dyDescent="0.25">
      <c r="A97" s="128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30"/>
      <c r="O97" s="23"/>
      <c r="P97" s="12"/>
      <c r="Q97" s="12"/>
    </row>
    <row r="98" spans="1:17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3"/>
      <c r="P98" s="12"/>
      <c r="Q98" s="12"/>
    </row>
    <row r="99" spans="1:17" ht="16.5" customHeight="1" x14ac:dyDescent="0.25">
      <c r="A99" s="22" t="s">
        <v>74</v>
      </c>
      <c r="B99" s="22"/>
      <c r="C99" s="22"/>
      <c r="D99" s="22"/>
      <c r="E99" s="22"/>
      <c r="F99" s="22"/>
      <c r="G99" s="22"/>
      <c r="H99" s="22"/>
      <c r="I99" s="27"/>
      <c r="J99" s="27"/>
      <c r="K99" s="27"/>
      <c r="L99" s="106"/>
      <c r="M99" s="22"/>
      <c r="N99" s="22"/>
      <c r="O99" s="23"/>
      <c r="P99" s="12"/>
      <c r="Q99" s="12"/>
    </row>
    <row r="100" spans="1:17" x14ac:dyDescent="0.25">
      <c r="A100" s="146" t="s">
        <v>80</v>
      </c>
      <c r="B100" s="146"/>
      <c r="C100" s="146"/>
      <c r="D100" s="146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3"/>
      <c r="P100" s="12"/>
      <c r="Q100" s="12"/>
    </row>
    <row r="101" spans="1:17" x14ac:dyDescent="0.25">
      <c r="A101" s="73"/>
      <c r="B101" s="73"/>
      <c r="C101" s="73"/>
      <c r="D101" s="73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3"/>
      <c r="P101" s="12"/>
      <c r="Q101" s="12"/>
    </row>
    <row r="102" spans="1:17" ht="15.75" thickBot="1" x14ac:dyDescent="0.3">
      <c r="A102" s="123"/>
      <c r="B102" s="121">
        <v>2018</v>
      </c>
      <c r="C102" s="121">
        <v>2019</v>
      </c>
      <c r="D102" s="121">
        <v>2020</v>
      </c>
      <c r="E102" s="122">
        <v>2021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3"/>
      <c r="P102" s="12"/>
      <c r="Q102" s="12"/>
    </row>
    <row r="103" spans="1:17" x14ac:dyDescent="0.25">
      <c r="A103" s="114" t="s">
        <v>75</v>
      </c>
      <c r="B103" s="115">
        <v>895</v>
      </c>
      <c r="C103" s="115">
        <v>945</v>
      </c>
      <c r="D103" s="115">
        <v>1145</v>
      </c>
      <c r="E103" s="116">
        <v>1340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3"/>
      <c r="P103" s="12"/>
      <c r="Q103" s="12"/>
    </row>
    <row r="104" spans="1:17" x14ac:dyDescent="0.25">
      <c r="A104" s="117" t="s">
        <v>76</v>
      </c>
      <c r="B104" s="26">
        <v>895</v>
      </c>
      <c r="C104" s="26">
        <v>945</v>
      </c>
      <c r="D104" s="26">
        <v>1145</v>
      </c>
      <c r="E104" s="118">
        <v>1340</v>
      </c>
      <c r="F104" s="22"/>
      <c r="G104" s="22"/>
      <c r="H104" s="22"/>
      <c r="I104" s="22"/>
      <c r="J104" s="22"/>
      <c r="K104" s="22"/>
      <c r="L104" s="22"/>
      <c r="M104" s="22"/>
      <c r="N104" s="22"/>
      <c r="O104" s="23"/>
      <c r="P104" s="12"/>
      <c r="Q104" s="12"/>
    </row>
    <row r="105" spans="1:17" x14ac:dyDescent="0.25">
      <c r="A105" s="117" t="s">
        <v>77</v>
      </c>
      <c r="B105" s="26">
        <v>150</v>
      </c>
      <c r="C105" s="26">
        <v>180</v>
      </c>
      <c r="D105" s="26">
        <v>200</v>
      </c>
      <c r="E105" s="118">
        <v>300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3"/>
      <c r="P105" s="12"/>
      <c r="Q105" s="12"/>
    </row>
    <row r="106" spans="1:17" ht="13.5" customHeight="1" x14ac:dyDescent="0.25">
      <c r="A106" s="117" t="s">
        <v>78</v>
      </c>
      <c r="B106" s="25">
        <v>850</v>
      </c>
      <c r="C106" s="25">
        <v>850</v>
      </c>
      <c r="D106" s="25">
        <v>1500</v>
      </c>
      <c r="E106" s="118">
        <v>2000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3"/>
      <c r="P106" s="12"/>
      <c r="Q106" s="12"/>
    </row>
    <row r="107" spans="1:17" ht="13.5" customHeight="1" thickBot="1" x14ac:dyDescent="0.3">
      <c r="A107" s="119" t="s">
        <v>79</v>
      </c>
      <c r="B107" s="92">
        <v>0</v>
      </c>
      <c r="C107" s="92">
        <v>1350</v>
      </c>
      <c r="D107" s="92">
        <v>1350</v>
      </c>
      <c r="E107" s="120">
        <v>2000</v>
      </c>
      <c r="F107" s="22"/>
      <c r="G107" s="22"/>
      <c r="H107" s="22"/>
      <c r="I107" s="22"/>
      <c r="J107" s="22"/>
      <c r="K107" s="22"/>
      <c r="L107" s="22"/>
      <c r="M107" s="22"/>
      <c r="N107" s="22"/>
      <c r="O107" s="23"/>
      <c r="P107" s="12"/>
      <c r="Q107" s="12"/>
    </row>
    <row r="108" spans="1:17" ht="13.5" customHeight="1" x14ac:dyDescent="0.25">
      <c r="A108" s="23"/>
      <c r="B108" s="23"/>
      <c r="C108" s="23"/>
      <c r="D108" s="23"/>
      <c r="E108" s="23"/>
      <c r="F108" s="22"/>
      <c r="G108" s="22"/>
      <c r="H108" s="22"/>
      <c r="I108" s="22"/>
      <c r="J108" s="22"/>
      <c r="K108" s="22"/>
      <c r="L108" s="22"/>
      <c r="M108" s="22"/>
      <c r="N108" s="22"/>
      <c r="O108" s="23"/>
      <c r="P108" s="12"/>
      <c r="Q108" s="12"/>
    </row>
    <row r="109" spans="1:17" ht="13.5" customHeigh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  <c r="P109" s="12"/>
      <c r="Q109" s="12"/>
    </row>
    <row r="110" spans="1:17" ht="16.5" customHeight="1" x14ac:dyDescent="0.25">
      <c r="A110" s="22" t="s">
        <v>56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3"/>
      <c r="P110" s="12"/>
      <c r="Q110" s="12"/>
    </row>
    <row r="111" spans="1:17" x14ac:dyDescent="0.25">
      <c r="A111" s="22" t="s">
        <v>57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3"/>
      <c r="P111" s="12"/>
      <c r="Q111" s="12"/>
    </row>
    <row r="112" spans="1:17" x14ac:dyDescent="0.25">
      <c r="A112" s="22" t="s">
        <v>58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3"/>
      <c r="P112" s="12"/>
      <c r="Q112" s="12"/>
    </row>
    <row r="113" spans="1:17" x14ac:dyDescent="0.25">
      <c r="A113" s="22" t="s">
        <v>59</v>
      </c>
      <c r="B113" s="22"/>
      <c r="C113" s="70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3"/>
      <c r="P113" s="12"/>
      <c r="Q113" s="12"/>
    </row>
    <row r="114" spans="1:17" x14ac:dyDescent="0.25">
      <c r="A114" s="22"/>
      <c r="B114" s="22"/>
      <c r="C114" s="70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3"/>
      <c r="P114" s="12"/>
      <c r="Q114" s="12"/>
    </row>
    <row r="115" spans="1:17" x14ac:dyDescent="0.25">
      <c r="A115" s="22"/>
      <c r="B115" s="22"/>
      <c r="C115" s="70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3"/>
      <c r="P115" s="12"/>
      <c r="Q115" s="12"/>
    </row>
    <row r="116" spans="1:17" x14ac:dyDescent="0.25">
      <c r="A116" s="23" t="s">
        <v>60</v>
      </c>
      <c r="B116" s="23"/>
      <c r="C116" s="23"/>
      <c r="D116" s="23"/>
      <c r="E116" s="147">
        <f>N29</f>
        <v>4846666.0727999993</v>
      </c>
      <c r="F116" s="148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1:17" x14ac:dyDescent="0.25">
      <c r="A117" s="23" t="s">
        <v>61</v>
      </c>
      <c r="B117" s="23"/>
      <c r="C117" s="23"/>
      <c r="D117" s="23"/>
      <c r="E117" s="156">
        <f>N29/F10</f>
        <v>642.36793542743533</v>
      </c>
      <c r="F117" s="148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1:17" x14ac:dyDescent="0.25">
      <c r="A118" s="23"/>
      <c r="B118" s="23"/>
      <c r="C118" s="23"/>
      <c r="D118" s="23"/>
      <c r="E118" s="23"/>
      <c r="F118" s="23"/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1:17" x14ac:dyDescent="0.25">
      <c r="A119" s="23" t="s">
        <v>62</v>
      </c>
      <c r="B119" s="23"/>
      <c r="C119" s="23"/>
      <c r="D119" s="23"/>
      <c r="E119" s="23"/>
      <c r="F119" s="124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1:17" x14ac:dyDescent="0.25">
      <c r="A120" s="23" t="s">
        <v>63</v>
      </c>
      <c r="B120" s="23"/>
      <c r="C120" s="23"/>
      <c r="D120" s="23"/>
      <c r="E120" s="157">
        <f>N51+N87</f>
        <v>3659892.9679999999</v>
      </c>
      <c r="F120" s="148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1:17" x14ac:dyDescent="0.25">
      <c r="A121" s="23" t="s">
        <v>64</v>
      </c>
      <c r="B121" s="23"/>
      <c r="C121" s="23"/>
      <c r="D121" s="23"/>
      <c r="E121" s="157">
        <f>N64</f>
        <v>1623750</v>
      </c>
      <c r="F121" s="148"/>
      <c r="G121" s="22"/>
      <c r="H121" s="22"/>
      <c r="I121" s="22"/>
      <c r="J121" s="107"/>
      <c r="K121" s="22"/>
      <c r="L121" s="22"/>
      <c r="M121" s="22"/>
      <c r="N121" s="22"/>
      <c r="O121" s="22"/>
    </row>
    <row r="122" spans="1:17" x14ac:dyDescent="0.25">
      <c r="A122" s="23" t="s">
        <v>62</v>
      </c>
      <c r="B122" s="23"/>
      <c r="C122" s="23"/>
      <c r="D122" s="23"/>
      <c r="E122" s="23"/>
      <c r="F122" s="124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7" x14ac:dyDescent="0.25">
      <c r="A123" s="23" t="s">
        <v>65</v>
      </c>
      <c r="B123" s="23"/>
      <c r="C123" s="23"/>
      <c r="D123" s="23"/>
      <c r="E123" s="157">
        <f>E120-E121</f>
        <v>2036142.9679999999</v>
      </c>
      <c r="F123" s="148"/>
      <c r="G123" s="22"/>
      <c r="H123" s="22"/>
      <c r="I123" s="22"/>
      <c r="J123" s="107"/>
      <c r="K123" s="22"/>
      <c r="L123" s="22"/>
      <c r="M123" s="22"/>
      <c r="N123" s="22"/>
      <c r="O123" s="22"/>
    </row>
    <row r="124" spans="1:17" x14ac:dyDescent="0.25">
      <c r="A124" s="23" t="s">
        <v>61</v>
      </c>
      <c r="B124" s="23"/>
      <c r="C124" s="23"/>
      <c r="D124" s="23"/>
      <c r="E124" s="23"/>
      <c r="F124" s="125">
        <f>E123/F10</f>
        <v>269.86652988734261</v>
      </c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1:17" x14ac:dyDescent="0.25">
      <c r="A125" s="22"/>
      <c r="B125" s="22"/>
      <c r="C125" s="22"/>
      <c r="D125" s="22"/>
      <c r="E125" s="23"/>
      <c r="F125" s="23"/>
      <c r="G125" s="22"/>
      <c r="H125" s="22"/>
      <c r="I125" s="22"/>
      <c r="J125" s="107"/>
      <c r="K125" s="22"/>
      <c r="L125" s="22"/>
      <c r="M125" s="22"/>
      <c r="N125" s="22"/>
      <c r="O125" s="22"/>
    </row>
    <row r="126" spans="1:17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1:17" x14ac:dyDescent="0.25">
      <c r="A127" s="22" t="s">
        <v>66</v>
      </c>
      <c r="B127" s="22"/>
      <c r="C127" s="22"/>
      <c r="D127" s="22"/>
      <c r="E127" s="22"/>
      <c r="F127" s="111">
        <f>E117+F124</f>
        <v>912.23446531477794</v>
      </c>
      <c r="G127" s="22"/>
      <c r="H127" s="22"/>
      <c r="I127" s="22"/>
      <c r="J127" s="107"/>
      <c r="K127" s="22"/>
      <c r="L127" s="22"/>
      <c r="M127" s="22"/>
      <c r="N127" s="22"/>
      <c r="O127" s="22"/>
    </row>
    <row r="128" spans="1:17" x14ac:dyDescent="0.25">
      <c r="A128" s="22"/>
      <c r="B128" s="22"/>
      <c r="C128" s="22"/>
      <c r="D128" s="22"/>
      <c r="E128" s="22"/>
      <c r="F128" s="22"/>
      <c r="G128" s="22"/>
      <c r="H128" s="22"/>
      <c r="I128" s="107"/>
      <c r="J128" s="22"/>
      <c r="K128" s="22"/>
      <c r="L128" s="22"/>
      <c r="M128" s="22"/>
      <c r="N128" s="22"/>
      <c r="O128" s="22"/>
    </row>
    <row r="129" spans="1:15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1:15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1:15" x14ac:dyDescent="0.25">
      <c r="A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45" spans="1:1" x14ac:dyDescent="0.25">
      <c r="A145" s="10"/>
    </row>
  </sheetData>
  <mergeCells count="19">
    <mergeCell ref="E117:F117"/>
    <mergeCell ref="E120:F120"/>
    <mergeCell ref="E121:F121"/>
    <mergeCell ref="E123:F123"/>
    <mergeCell ref="A100:D100"/>
    <mergeCell ref="E116:F116"/>
    <mergeCell ref="A13:N13"/>
    <mergeCell ref="A12:N12"/>
    <mergeCell ref="F54:K54"/>
    <mergeCell ref="F69:I69"/>
    <mergeCell ref="A3:H3"/>
    <mergeCell ref="G33:I33"/>
    <mergeCell ref="I31:M31"/>
    <mergeCell ref="A10:C10"/>
    <mergeCell ref="A11:I11"/>
    <mergeCell ref="A7:E7"/>
    <mergeCell ref="A8:E8"/>
    <mergeCell ref="A6:E6"/>
    <mergeCell ref="A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 odpad na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kozibratkova</dc:creator>
  <cp:lastModifiedBy>Jindřiška Krásová</cp:lastModifiedBy>
  <cp:lastPrinted>2021-11-04T11:04:23Z</cp:lastPrinted>
  <dcterms:created xsi:type="dcterms:W3CDTF">2019-11-14T05:36:22Z</dcterms:created>
  <dcterms:modified xsi:type="dcterms:W3CDTF">2021-11-04T11:04:49Z</dcterms:modified>
</cp:coreProperties>
</file>