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fileserver\users\sarochova\Documents\DOKUMENTY\ROZPOČÍTÁNÍ MAJETEK + DOTACE\"/>
    </mc:Choice>
  </mc:AlternateContent>
  <xr:revisionPtr revIDLastSave="0" documentId="13_ncr:1_{BF456190-4EE2-4CB4-9177-ED5B0AC1C2AF}" xr6:coauthVersionLast="47" xr6:coauthVersionMax="47" xr10:uidLastSave="{00000000-0000-0000-0000-000000000000}"/>
  <bookViews>
    <workbookView xWindow="-120" yWindow="-120" windowWidth="29040" windowHeight="15840" activeTab="3" xr2:uid="{00000000-000D-0000-FFFF-FFFF00000000}"/>
  </bookViews>
  <sheets>
    <sheet name="Krycí list" sheetId="4" r:id="rId1"/>
    <sheet name="1 NP" sheetId="1" r:id="rId2"/>
    <sheet name="List1" sheetId="5" r:id="rId3"/>
    <sheet name="List2" sheetId="6" r:id="rId4"/>
    <sheet name="2 NP" sheetId="2" r:id="rId5"/>
  </sheets>
  <definedNames>
    <definedName name="_xlnm._FilterDatabase" localSheetId="1" hidden="1">'1 NP'!$A$1:$G$2</definedName>
    <definedName name="_xlnm._FilterDatabase" localSheetId="4" hidden="1">'2 NP'!$A$1:$G$209</definedName>
    <definedName name="_xlnm.Print_Titles" localSheetId="4">'2 NP'!$1:$2</definedName>
    <definedName name="_xlnm.Print_Area" localSheetId="1">'1 NP'!$A$1:$S$85</definedName>
    <definedName name="_xlnm.Print_Area" localSheetId="4">'2 NP'!$A$1:$R$211</definedName>
    <definedName name="_xlnm.Print_Area" localSheetId="0">'Krycí list'!$A$1:$I$27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6" l="1"/>
  <c r="D18" i="6"/>
  <c r="C24" i="6"/>
  <c r="C10" i="6"/>
  <c r="C26" i="6" s="1"/>
  <c r="C26" i="5"/>
  <c r="C24" i="5"/>
  <c r="C10" i="5"/>
  <c r="R172" i="2" l="1"/>
  <c r="R154" i="2"/>
  <c r="R127" i="2"/>
  <c r="R99" i="2"/>
  <c r="R91" i="2"/>
  <c r="R75" i="2"/>
  <c r="R59" i="2"/>
  <c r="R48" i="2"/>
  <c r="R15" i="2"/>
  <c r="R6" i="2"/>
  <c r="R3" i="2"/>
  <c r="S85" i="1"/>
  <c r="R3" i="1"/>
  <c r="R5" i="1"/>
  <c r="S26" i="1" s="1"/>
  <c r="R26" i="1"/>
  <c r="G61" i="1"/>
  <c r="H61" i="1"/>
  <c r="I61" i="1" s="1"/>
  <c r="H60" i="1"/>
  <c r="I60" i="1" s="1"/>
  <c r="G60" i="1"/>
  <c r="R211" i="2" l="1"/>
  <c r="J61" i="1"/>
  <c r="L61" i="1" s="1"/>
  <c r="N61" i="1" s="1"/>
  <c r="O61" i="1" s="1"/>
  <c r="J60" i="1"/>
  <c r="L60" i="1" s="1"/>
  <c r="N60" i="1" s="1"/>
  <c r="O60" i="1" s="1"/>
  <c r="K61" i="1"/>
  <c r="M61" i="1" s="1"/>
  <c r="K60" i="1"/>
  <c r="M60" i="1" s="1"/>
  <c r="H54" i="1"/>
  <c r="I54" i="1" s="1"/>
  <c r="G54" i="1"/>
  <c r="H64" i="1"/>
  <c r="I64" i="1" s="1"/>
  <c r="G64" i="1"/>
  <c r="H58" i="1"/>
  <c r="I58" i="1" s="1"/>
  <c r="G58" i="1"/>
  <c r="H11" i="1"/>
  <c r="J11" i="1" s="1"/>
  <c r="L11" i="1" s="1"/>
  <c r="G11" i="1"/>
  <c r="H10" i="1"/>
  <c r="J10" i="1" s="1"/>
  <c r="L10" i="1" s="1"/>
  <c r="G10" i="1"/>
  <c r="G205" i="2"/>
  <c r="H205" i="2"/>
  <c r="I205" i="2" s="1"/>
  <c r="H77" i="2"/>
  <c r="J77" i="2" s="1"/>
  <c r="L77" i="2" s="1"/>
  <c r="G77" i="2"/>
  <c r="H113" i="2"/>
  <c r="I113" i="2" s="1"/>
  <c r="G113" i="2"/>
  <c r="G112" i="2"/>
  <c r="H112" i="2"/>
  <c r="I112" i="2" s="1"/>
  <c r="H101" i="2"/>
  <c r="J101" i="2" s="1"/>
  <c r="L101" i="2" s="1"/>
  <c r="G101" i="2"/>
  <c r="H122" i="2"/>
  <c r="I122" i="2" s="1"/>
  <c r="G122" i="2"/>
  <c r="H142" i="2"/>
  <c r="J142" i="2" s="1"/>
  <c r="L142" i="2" s="1"/>
  <c r="G142" i="2"/>
  <c r="H103" i="2"/>
  <c r="J103" i="2" s="1"/>
  <c r="L103" i="2" s="1"/>
  <c r="G103" i="2"/>
  <c r="H66" i="1"/>
  <c r="J66" i="1" s="1"/>
  <c r="L66" i="1" s="1"/>
  <c r="G66" i="1"/>
  <c r="H59" i="1"/>
  <c r="J59" i="1" s="1"/>
  <c r="L59" i="1" s="1"/>
  <c r="G59" i="1"/>
  <c r="K113" i="2" l="1"/>
  <c r="M113" i="2" s="1"/>
  <c r="Q61" i="1"/>
  <c r="K54" i="1"/>
  <c r="M54" i="1" s="1"/>
  <c r="P61" i="1"/>
  <c r="Q60" i="1"/>
  <c r="P60" i="1"/>
  <c r="J54" i="1"/>
  <c r="L54" i="1" s="1"/>
  <c r="N54" i="1" s="1"/>
  <c r="O54" i="1" s="1"/>
  <c r="K64" i="1"/>
  <c r="M64" i="1" s="1"/>
  <c r="J64" i="1"/>
  <c r="L64" i="1" s="1"/>
  <c r="K58" i="1"/>
  <c r="M58" i="1" s="1"/>
  <c r="J58" i="1"/>
  <c r="L58" i="1" s="1"/>
  <c r="N11" i="1"/>
  <c r="O11" i="1" s="1"/>
  <c r="N10" i="1"/>
  <c r="O10" i="1" s="1"/>
  <c r="I11" i="1"/>
  <c r="K11" i="1" s="1"/>
  <c r="M11" i="1" s="1"/>
  <c r="I10" i="1"/>
  <c r="K10" i="1" s="1"/>
  <c r="M10" i="1" s="1"/>
  <c r="K205" i="2"/>
  <c r="M205" i="2" s="1"/>
  <c r="J112" i="2"/>
  <c r="L112" i="2" s="1"/>
  <c r="N112" i="2" s="1"/>
  <c r="O112" i="2" s="1"/>
  <c r="I77" i="2"/>
  <c r="K77" i="2" s="1"/>
  <c r="M77" i="2" s="1"/>
  <c r="J205" i="2"/>
  <c r="L205" i="2" s="1"/>
  <c r="N77" i="2"/>
  <c r="O77" i="2" s="1"/>
  <c r="K112" i="2"/>
  <c r="M112" i="2" s="1"/>
  <c r="J113" i="2"/>
  <c r="L113" i="2" s="1"/>
  <c r="I101" i="2"/>
  <c r="K101" i="2" s="1"/>
  <c r="M101" i="2" s="1"/>
  <c r="N101" i="2"/>
  <c r="O101" i="2" s="1"/>
  <c r="K122" i="2"/>
  <c r="M122" i="2" s="1"/>
  <c r="J122" i="2"/>
  <c r="L122" i="2" s="1"/>
  <c r="N142" i="2"/>
  <c r="O142" i="2" s="1"/>
  <c r="I103" i="2"/>
  <c r="K103" i="2" s="1"/>
  <c r="M103" i="2" s="1"/>
  <c r="I142" i="2"/>
  <c r="K142" i="2" s="1"/>
  <c r="M142" i="2" s="1"/>
  <c r="N103" i="2"/>
  <c r="O103" i="2" s="1"/>
  <c r="N66" i="1"/>
  <c r="O66" i="1" s="1"/>
  <c r="I66" i="1"/>
  <c r="K66" i="1" s="1"/>
  <c r="M66" i="1" s="1"/>
  <c r="N59" i="1"/>
  <c r="O59" i="1" s="1"/>
  <c r="I59" i="1"/>
  <c r="K59" i="1" s="1"/>
  <c r="M59" i="1" s="1"/>
  <c r="H194" i="2"/>
  <c r="I194" i="2" s="1"/>
  <c r="G194" i="2"/>
  <c r="H38" i="1"/>
  <c r="J38" i="1" s="1"/>
  <c r="L38" i="1" s="1"/>
  <c r="G38" i="1"/>
  <c r="H65" i="1"/>
  <c r="J65" i="1" s="1"/>
  <c r="L65" i="1" s="1"/>
  <c r="G65" i="1"/>
  <c r="H188" i="2"/>
  <c r="I188" i="2" s="1"/>
  <c r="G188" i="2"/>
  <c r="H187" i="2"/>
  <c r="J187" i="2" s="1"/>
  <c r="L187" i="2" s="1"/>
  <c r="G187" i="2"/>
  <c r="H184" i="2"/>
  <c r="I184" i="2" s="1"/>
  <c r="G184" i="2"/>
  <c r="H179" i="2"/>
  <c r="J179" i="2" s="1"/>
  <c r="L179" i="2" s="1"/>
  <c r="G179" i="2"/>
  <c r="H178" i="2"/>
  <c r="J178" i="2" s="1"/>
  <c r="L178" i="2" s="1"/>
  <c r="G178" i="2"/>
  <c r="H63" i="1"/>
  <c r="I63" i="1" s="1"/>
  <c r="G63" i="1"/>
  <c r="H62" i="1"/>
  <c r="J62" i="1" s="1"/>
  <c r="L62" i="1" s="1"/>
  <c r="G62" i="1"/>
  <c r="H155" i="2"/>
  <c r="J155" i="2" s="1"/>
  <c r="L155" i="2" s="1"/>
  <c r="G155" i="2"/>
  <c r="H39" i="1"/>
  <c r="J39" i="1" s="1"/>
  <c r="L39" i="1" s="1"/>
  <c r="G39" i="1"/>
  <c r="H40" i="1"/>
  <c r="I40" i="1" s="1"/>
  <c r="G40" i="1"/>
  <c r="H167" i="2"/>
  <c r="I167" i="2" s="1"/>
  <c r="G167" i="2"/>
  <c r="H166" i="2"/>
  <c r="J166" i="2" s="1"/>
  <c r="L166" i="2" s="1"/>
  <c r="G166" i="2"/>
  <c r="H130" i="2"/>
  <c r="I130" i="2" s="1"/>
  <c r="G130" i="2"/>
  <c r="H135" i="2"/>
  <c r="J135" i="2" s="1"/>
  <c r="L135" i="2" s="1"/>
  <c r="G135" i="2"/>
  <c r="H67" i="1"/>
  <c r="I67" i="1" s="1"/>
  <c r="G67" i="1"/>
  <c r="Q54" i="1" l="1"/>
  <c r="P54" i="1"/>
  <c r="N64" i="1"/>
  <c r="O64" i="1" s="1"/>
  <c r="Q64" i="1" s="1"/>
  <c r="N58" i="1"/>
  <c r="O58" i="1" s="1"/>
  <c r="Q58" i="1" s="1"/>
  <c r="P10" i="1"/>
  <c r="Q10" i="1"/>
  <c r="Q11" i="1"/>
  <c r="P11" i="1"/>
  <c r="Q77" i="2"/>
  <c r="N205" i="2"/>
  <c r="O205" i="2" s="1"/>
  <c r="Q205" i="2" s="1"/>
  <c r="Q112" i="2"/>
  <c r="P77" i="2"/>
  <c r="N113" i="2"/>
  <c r="O113" i="2" s="1"/>
  <c r="Q113" i="2" s="1"/>
  <c r="P112" i="2"/>
  <c r="Q101" i="2"/>
  <c r="P101" i="2"/>
  <c r="N122" i="2"/>
  <c r="O122" i="2" s="1"/>
  <c r="Q122" i="2" s="1"/>
  <c r="Q142" i="2"/>
  <c r="Q103" i="2"/>
  <c r="P103" i="2"/>
  <c r="P142" i="2"/>
  <c r="P66" i="1"/>
  <c r="Q66" i="1"/>
  <c r="P59" i="1"/>
  <c r="Q59" i="1"/>
  <c r="R55" i="1" s="1"/>
  <c r="I38" i="1"/>
  <c r="K38" i="1" s="1"/>
  <c r="M38" i="1" s="1"/>
  <c r="J63" i="1"/>
  <c r="L63" i="1" s="1"/>
  <c r="N63" i="1" s="1"/>
  <c r="O63" i="1" s="1"/>
  <c r="J194" i="2"/>
  <c r="L194" i="2" s="1"/>
  <c r="N194" i="2" s="1"/>
  <c r="O194" i="2" s="1"/>
  <c r="K194" i="2"/>
  <c r="M194" i="2" s="1"/>
  <c r="N38" i="1"/>
  <c r="O38" i="1" s="1"/>
  <c r="I62" i="1"/>
  <c r="K62" i="1" s="1"/>
  <c r="M62" i="1" s="1"/>
  <c r="I65" i="1"/>
  <c r="K65" i="1" s="1"/>
  <c r="M65" i="1" s="1"/>
  <c r="J188" i="2"/>
  <c r="L188" i="2" s="1"/>
  <c r="N188" i="2" s="1"/>
  <c r="O188" i="2" s="1"/>
  <c r="N65" i="1"/>
  <c r="O65" i="1" s="1"/>
  <c r="K188" i="2"/>
  <c r="M188" i="2" s="1"/>
  <c r="N187" i="2"/>
  <c r="O187" i="2" s="1"/>
  <c r="I187" i="2"/>
  <c r="K187" i="2" s="1"/>
  <c r="M187" i="2" s="1"/>
  <c r="J184" i="2"/>
  <c r="L184" i="2" s="1"/>
  <c r="N184" i="2" s="1"/>
  <c r="O184" i="2" s="1"/>
  <c r="K184" i="2"/>
  <c r="M184" i="2" s="1"/>
  <c r="I179" i="2"/>
  <c r="K179" i="2" s="1"/>
  <c r="M179" i="2" s="1"/>
  <c r="N179" i="2"/>
  <c r="O179" i="2" s="1"/>
  <c r="I178" i="2"/>
  <c r="K178" i="2" s="1"/>
  <c r="M178" i="2" s="1"/>
  <c r="N178" i="2"/>
  <c r="O178" i="2" s="1"/>
  <c r="K63" i="1"/>
  <c r="M63" i="1" s="1"/>
  <c r="N62" i="1"/>
  <c r="O62" i="1" s="1"/>
  <c r="I39" i="1"/>
  <c r="K39" i="1" s="1"/>
  <c r="M39" i="1" s="1"/>
  <c r="J40" i="1"/>
  <c r="L40" i="1" s="1"/>
  <c r="N40" i="1" s="1"/>
  <c r="O40" i="1" s="1"/>
  <c r="N155" i="2"/>
  <c r="O155" i="2" s="1"/>
  <c r="I155" i="2"/>
  <c r="K155" i="2" s="1"/>
  <c r="M155" i="2" s="1"/>
  <c r="K40" i="1"/>
  <c r="M40" i="1" s="1"/>
  <c r="N39" i="1"/>
  <c r="O39" i="1" s="1"/>
  <c r="J67" i="1"/>
  <c r="L67" i="1" s="1"/>
  <c r="N67" i="1" s="1"/>
  <c r="O67" i="1" s="1"/>
  <c r="K67" i="1"/>
  <c r="M67" i="1" s="1"/>
  <c r="I166" i="2"/>
  <c r="K166" i="2" s="1"/>
  <c r="M166" i="2" s="1"/>
  <c r="J167" i="2"/>
  <c r="L167" i="2" s="1"/>
  <c r="N167" i="2" s="1"/>
  <c r="O167" i="2" s="1"/>
  <c r="K167" i="2"/>
  <c r="M167" i="2" s="1"/>
  <c r="N166" i="2"/>
  <c r="O166" i="2" s="1"/>
  <c r="K130" i="2"/>
  <c r="M130" i="2" s="1"/>
  <c r="J130" i="2"/>
  <c r="L130" i="2" s="1"/>
  <c r="N130" i="2" s="1"/>
  <c r="O130" i="2" s="1"/>
  <c r="N135" i="2"/>
  <c r="O135" i="2" s="1"/>
  <c r="I135" i="2"/>
  <c r="K135" i="2" s="1"/>
  <c r="M135" i="2" s="1"/>
  <c r="G68" i="1"/>
  <c r="H68" i="1"/>
  <c r="I68" i="1" s="1"/>
  <c r="G69" i="1"/>
  <c r="H69" i="1"/>
  <c r="I69" i="1" s="1"/>
  <c r="H76" i="1"/>
  <c r="I76" i="1" s="1"/>
  <c r="G76" i="1"/>
  <c r="H53" i="1"/>
  <c r="I53" i="1" s="1"/>
  <c r="G53" i="1"/>
  <c r="H161" i="2"/>
  <c r="J161" i="2" s="1"/>
  <c r="L161" i="2" s="1"/>
  <c r="G161" i="2"/>
  <c r="H136" i="2"/>
  <c r="I136" i="2" s="1"/>
  <c r="G136" i="2"/>
  <c r="H86" i="2"/>
  <c r="I86" i="2" s="1"/>
  <c r="G86" i="2"/>
  <c r="H85" i="2"/>
  <c r="I85" i="2" s="1"/>
  <c r="G85" i="2"/>
  <c r="H78" i="2"/>
  <c r="I78" i="2" s="1"/>
  <c r="G78" i="2"/>
  <c r="H96" i="2"/>
  <c r="I96" i="2" s="1"/>
  <c r="G96" i="2"/>
  <c r="H56" i="2"/>
  <c r="I56" i="2" s="1"/>
  <c r="G56" i="2"/>
  <c r="H55" i="2"/>
  <c r="I55" i="2" s="1"/>
  <c r="G55" i="2"/>
  <c r="H123" i="2"/>
  <c r="I123" i="2" s="1"/>
  <c r="G123" i="2"/>
  <c r="H80" i="2"/>
  <c r="I80" i="2" s="1"/>
  <c r="G80" i="2"/>
  <c r="H61" i="2"/>
  <c r="I61" i="2" s="1"/>
  <c r="G61" i="2"/>
  <c r="H44" i="2"/>
  <c r="I44" i="2" s="1"/>
  <c r="G44" i="2"/>
  <c r="H42" i="2"/>
  <c r="I42" i="2" s="1"/>
  <c r="G42" i="2"/>
  <c r="H40" i="2"/>
  <c r="I40" i="2" s="1"/>
  <c r="G40" i="2"/>
  <c r="H95" i="2"/>
  <c r="I95" i="2" s="1"/>
  <c r="G95" i="2"/>
  <c r="H12" i="2"/>
  <c r="I12" i="2" s="1"/>
  <c r="G12" i="2"/>
  <c r="H198" i="2"/>
  <c r="I198" i="2" s="1"/>
  <c r="G198" i="2"/>
  <c r="H199" i="2"/>
  <c r="I199" i="2" s="1"/>
  <c r="G199" i="2"/>
  <c r="H197" i="2"/>
  <c r="I197" i="2" s="1"/>
  <c r="G197" i="2"/>
  <c r="H196" i="2"/>
  <c r="I196" i="2" s="1"/>
  <c r="G196" i="2"/>
  <c r="H195" i="2"/>
  <c r="J195" i="2" s="1"/>
  <c r="L195" i="2" s="1"/>
  <c r="G195" i="2"/>
  <c r="H191" i="2"/>
  <c r="J191" i="2" s="1"/>
  <c r="L191" i="2" s="1"/>
  <c r="G191" i="2"/>
  <c r="P64" i="1" l="1"/>
  <c r="P58" i="1"/>
  <c r="P205" i="2"/>
  <c r="P113" i="2"/>
  <c r="P122" i="2"/>
  <c r="Q38" i="1"/>
  <c r="P38" i="1"/>
  <c r="Q63" i="1"/>
  <c r="Q194" i="2"/>
  <c r="P194" i="2"/>
  <c r="Q62" i="1"/>
  <c r="Q65" i="1"/>
  <c r="P65" i="1"/>
  <c r="P63" i="1"/>
  <c r="Q187" i="2"/>
  <c r="Q188" i="2"/>
  <c r="P187" i="2"/>
  <c r="P188" i="2"/>
  <c r="P184" i="2"/>
  <c r="Q184" i="2"/>
  <c r="Q179" i="2"/>
  <c r="P179" i="2"/>
  <c r="Q155" i="2"/>
  <c r="Q178" i="2"/>
  <c r="P178" i="2"/>
  <c r="P62" i="1"/>
  <c r="Q40" i="1"/>
  <c r="P40" i="1"/>
  <c r="P155" i="2"/>
  <c r="Q130" i="2"/>
  <c r="Q166" i="2"/>
  <c r="Q39" i="1"/>
  <c r="P39" i="1"/>
  <c r="Q67" i="1"/>
  <c r="P67" i="1"/>
  <c r="Q167" i="2"/>
  <c r="P166" i="2"/>
  <c r="P167" i="2"/>
  <c r="P130" i="2"/>
  <c r="Q135" i="2"/>
  <c r="P135" i="2"/>
  <c r="K69" i="1"/>
  <c r="M69" i="1" s="1"/>
  <c r="K68" i="1"/>
  <c r="M68" i="1" s="1"/>
  <c r="J69" i="1"/>
  <c r="L69" i="1" s="1"/>
  <c r="J68" i="1"/>
  <c r="L68" i="1" s="1"/>
  <c r="N68" i="1" s="1"/>
  <c r="O68" i="1" s="1"/>
  <c r="K136" i="2"/>
  <c r="M136" i="2" s="1"/>
  <c r="K53" i="1"/>
  <c r="N69" i="1"/>
  <c r="O69" i="1" s="1"/>
  <c r="J53" i="1"/>
  <c r="L53" i="1" s="1"/>
  <c r="N53" i="1" s="1"/>
  <c r="O53" i="1" s="1"/>
  <c r="K76" i="1"/>
  <c r="M76" i="1" s="1"/>
  <c r="J76" i="1"/>
  <c r="L76" i="1" s="1"/>
  <c r="N161" i="2"/>
  <c r="O161" i="2" s="1"/>
  <c r="I161" i="2"/>
  <c r="K161" i="2" s="1"/>
  <c r="M161" i="2" s="1"/>
  <c r="J136" i="2"/>
  <c r="L136" i="2" s="1"/>
  <c r="N136" i="2" s="1"/>
  <c r="O136" i="2" s="1"/>
  <c r="J85" i="2"/>
  <c r="L85" i="2" s="1"/>
  <c r="N85" i="2" s="1"/>
  <c r="O85" i="2" s="1"/>
  <c r="K85" i="2"/>
  <c r="M85" i="2" s="1"/>
  <c r="J86" i="2"/>
  <c r="L86" i="2" s="1"/>
  <c r="N86" i="2" s="1"/>
  <c r="O86" i="2" s="1"/>
  <c r="K86" i="2"/>
  <c r="M86" i="2" s="1"/>
  <c r="K123" i="2"/>
  <c r="M123" i="2" s="1"/>
  <c r="K56" i="2"/>
  <c r="M56" i="2" s="1"/>
  <c r="J78" i="2"/>
  <c r="L78" i="2" s="1"/>
  <c r="N78" i="2" s="1"/>
  <c r="O78" i="2" s="1"/>
  <c r="K78" i="2"/>
  <c r="M78" i="2" s="1"/>
  <c r="J95" i="2"/>
  <c r="L95" i="2" s="1"/>
  <c r="N95" i="2" s="1"/>
  <c r="O95" i="2" s="1"/>
  <c r="J61" i="2"/>
  <c r="L61" i="2" s="1"/>
  <c r="N61" i="2" s="1"/>
  <c r="O61" i="2" s="1"/>
  <c r="K80" i="2"/>
  <c r="M80" i="2" s="1"/>
  <c r="K96" i="2"/>
  <c r="M96" i="2" s="1"/>
  <c r="J96" i="2"/>
  <c r="L96" i="2" s="1"/>
  <c r="N96" i="2" s="1"/>
  <c r="O96" i="2" s="1"/>
  <c r="J44" i="2"/>
  <c r="L44" i="2" s="1"/>
  <c r="N44" i="2" s="1"/>
  <c r="O44" i="2" s="1"/>
  <c r="J123" i="2"/>
  <c r="L123" i="2" s="1"/>
  <c r="N123" i="2" s="1"/>
  <c r="O123" i="2" s="1"/>
  <c r="K44" i="2"/>
  <c r="M44" i="2" s="1"/>
  <c r="J80" i="2"/>
  <c r="L80" i="2" s="1"/>
  <c r="N80" i="2" s="1"/>
  <c r="O80" i="2" s="1"/>
  <c r="J56" i="2"/>
  <c r="L56" i="2" s="1"/>
  <c r="N56" i="2" s="1"/>
  <c r="O56" i="2" s="1"/>
  <c r="K55" i="2"/>
  <c r="M55" i="2" s="1"/>
  <c r="J55" i="2"/>
  <c r="L55" i="2" s="1"/>
  <c r="K61" i="2"/>
  <c r="M61" i="2" s="1"/>
  <c r="J12" i="2"/>
  <c r="L12" i="2" s="1"/>
  <c r="N12" i="2" s="1"/>
  <c r="O12" i="2" s="1"/>
  <c r="J42" i="2"/>
  <c r="L42" i="2" s="1"/>
  <c r="N42" i="2" s="1"/>
  <c r="O42" i="2" s="1"/>
  <c r="J40" i="2"/>
  <c r="L40" i="2" s="1"/>
  <c r="N40" i="2" s="1"/>
  <c r="O40" i="2" s="1"/>
  <c r="K12" i="2"/>
  <c r="M12" i="2" s="1"/>
  <c r="K42" i="2"/>
  <c r="M42" i="2" s="1"/>
  <c r="K40" i="2"/>
  <c r="M40" i="2" s="1"/>
  <c r="K95" i="2"/>
  <c r="M95" i="2" s="1"/>
  <c r="K198" i="2"/>
  <c r="M198" i="2" s="1"/>
  <c r="J198" i="2"/>
  <c r="L198" i="2" s="1"/>
  <c r="N198" i="2" s="1"/>
  <c r="O198" i="2" s="1"/>
  <c r="K199" i="2"/>
  <c r="M199" i="2" s="1"/>
  <c r="J196" i="2"/>
  <c r="L196" i="2" s="1"/>
  <c r="N196" i="2" s="1"/>
  <c r="O196" i="2" s="1"/>
  <c r="J199" i="2"/>
  <c r="L199" i="2" s="1"/>
  <c r="N199" i="2" s="1"/>
  <c r="O199" i="2" s="1"/>
  <c r="K196" i="2"/>
  <c r="M196" i="2" s="1"/>
  <c r="J197" i="2"/>
  <c r="L197" i="2" s="1"/>
  <c r="N197" i="2" s="1"/>
  <c r="O197" i="2" s="1"/>
  <c r="N195" i="2"/>
  <c r="O195" i="2" s="1"/>
  <c r="K197" i="2"/>
  <c r="M197" i="2" s="1"/>
  <c r="I195" i="2"/>
  <c r="K195" i="2" s="1"/>
  <c r="M195" i="2" s="1"/>
  <c r="N191" i="2"/>
  <c r="O191" i="2" s="1"/>
  <c r="I191" i="2"/>
  <c r="K191" i="2" s="1"/>
  <c r="M191" i="2" s="1"/>
  <c r="H76" i="2"/>
  <c r="Q69" i="1" l="1"/>
  <c r="M53" i="1"/>
  <c r="Q68" i="1"/>
  <c r="Q136" i="2"/>
  <c r="Q161" i="2"/>
  <c r="P69" i="1"/>
  <c r="P68" i="1"/>
  <c r="Q85" i="2"/>
  <c r="N76" i="1"/>
  <c r="O76" i="1" s="1"/>
  <c r="Q76" i="1" s="1"/>
  <c r="R70" i="1" s="1"/>
  <c r="P53" i="1"/>
  <c r="P161" i="2"/>
  <c r="Q56" i="2"/>
  <c r="P136" i="2"/>
  <c r="Q123" i="2"/>
  <c r="Q80" i="2"/>
  <c r="P85" i="2"/>
  <c r="P86" i="2"/>
  <c r="Q86" i="2"/>
  <c r="P78" i="2"/>
  <c r="Q78" i="2"/>
  <c r="Q96" i="2"/>
  <c r="Q198" i="2"/>
  <c r="Q12" i="2"/>
  <c r="P96" i="2"/>
  <c r="Q199" i="2"/>
  <c r="Q44" i="2"/>
  <c r="P56" i="2"/>
  <c r="N55" i="2"/>
  <c r="O55" i="2" s="1"/>
  <c r="Q55" i="2" s="1"/>
  <c r="P123" i="2"/>
  <c r="P80" i="2"/>
  <c r="P61" i="2"/>
  <c r="Q61" i="2"/>
  <c r="P44" i="2"/>
  <c r="P42" i="2"/>
  <c r="Q42" i="2"/>
  <c r="P40" i="2"/>
  <c r="Q40" i="2"/>
  <c r="P95" i="2"/>
  <c r="Q95" i="2"/>
  <c r="P12" i="2"/>
  <c r="Q195" i="2"/>
  <c r="Q196" i="2"/>
  <c r="P198" i="2"/>
  <c r="Q197" i="2"/>
  <c r="Q191" i="2"/>
  <c r="P199" i="2"/>
  <c r="P197" i="2"/>
  <c r="P196" i="2"/>
  <c r="P195" i="2"/>
  <c r="P191" i="2"/>
  <c r="H134" i="2"/>
  <c r="H137" i="2"/>
  <c r="H138" i="2"/>
  <c r="H139" i="2"/>
  <c r="H140" i="2"/>
  <c r="H141" i="2"/>
  <c r="H143" i="2"/>
  <c r="H144" i="2"/>
  <c r="H145" i="2"/>
  <c r="H146" i="2"/>
  <c r="H147" i="2"/>
  <c r="H148" i="2"/>
  <c r="H149" i="2"/>
  <c r="H150" i="2"/>
  <c r="H151" i="2"/>
  <c r="H152" i="2"/>
  <c r="H153" i="2"/>
  <c r="H157" i="2"/>
  <c r="H158" i="2"/>
  <c r="H159" i="2"/>
  <c r="H160" i="2"/>
  <c r="H162" i="2"/>
  <c r="H163" i="2"/>
  <c r="H164" i="2"/>
  <c r="H165" i="2"/>
  <c r="H168" i="2"/>
  <c r="H169" i="2"/>
  <c r="H170" i="2"/>
  <c r="H171" i="2"/>
  <c r="H173" i="2"/>
  <c r="H174" i="2"/>
  <c r="H175" i="2"/>
  <c r="H176" i="2"/>
  <c r="H177" i="2"/>
  <c r="H180" i="2"/>
  <c r="H181" i="2"/>
  <c r="H182" i="2"/>
  <c r="H183" i="2"/>
  <c r="H185" i="2"/>
  <c r="H186" i="2"/>
  <c r="H192" i="2"/>
  <c r="H193" i="2"/>
  <c r="H200" i="2"/>
  <c r="H201" i="2"/>
  <c r="H202" i="2"/>
  <c r="H203" i="2"/>
  <c r="H204" i="2"/>
  <c r="H206" i="2"/>
  <c r="H207" i="2"/>
  <c r="H208" i="2"/>
  <c r="H190" i="2"/>
  <c r="H189" i="2"/>
  <c r="H156" i="2"/>
  <c r="H133" i="2"/>
  <c r="H129" i="2"/>
  <c r="H131" i="2"/>
  <c r="H132" i="2"/>
  <c r="H128" i="2"/>
  <c r="H102" i="2"/>
  <c r="H104" i="2"/>
  <c r="H100" i="2"/>
  <c r="H93" i="2"/>
  <c r="H79" i="2"/>
  <c r="H60" i="2"/>
  <c r="H49" i="2"/>
  <c r="H22" i="2"/>
  <c r="H23" i="2"/>
  <c r="H24" i="2"/>
  <c r="H20" i="2"/>
  <c r="H21" i="2"/>
  <c r="H17" i="2"/>
  <c r="H18" i="2"/>
  <c r="H19" i="2"/>
  <c r="H16" i="2"/>
  <c r="I16" i="2" s="1"/>
  <c r="G16" i="2"/>
  <c r="H9" i="2"/>
  <c r="Q53" i="1" l="1"/>
  <c r="R50" i="1" s="1"/>
  <c r="R85" i="1" s="1"/>
  <c r="P76" i="1"/>
  <c r="P55" i="2"/>
  <c r="J16" i="2"/>
  <c r="L16" i="2" s="1"/>
  <c r="N16" i="2" s="1"/>
  <c r="K16" i="2"/>
  <c r="M16" i="2" s="1"/>
  <c r="I189" i="2"/>
  <c r="I190" i="2"/>
  <c r="I156" i="2"/>
  <c r="J128" i="2"/>
  <c r="L128" i="2" s="1"/>
  <c r="I129" i="2"/>
  <c r="J131" i="2"/>
  <c r="L131" i="2" s="1"/>
  <c r="I132" i="2"/>
  <c r="I133" i="2"/>
  <c r="J100" i="2"/>
  <c r="L100" i="2" s="1"/>
  <c r="J102" i="2"/>
  <c r="L102" i="2" s="1"/>
  <c r="N102" i="2" s="1"/>
  <c r="I93" i="2"/>
  <c r="J76" i="2"/>
  <c r="L76" i="2" s="1"/>
  <c r="I79" i="2"/>
  <c r="I60" i="2"/>
  <c r="I49" i="2"/>
  <c r="J17" i="2"/>
  <c r="L17" i="2" s="1"/>
  <c r="I18" i="2"/>
  <c r="I19" i="2"/>
  <c r="J20" i="2"/>
  <c r="L20" i="2" s="1"/>
  <c r="N20" i="2" s="1"/>
  <c r="I21" i="2"/>
  <c r="I24" i="2"/>
  <c r="I104" i="2"/>
  <c r="G190" i="2"/>
  <c r="G189" i="2"/>
  <c r="G156" i="2"/>
  <c r="G133" i="2"/>
  <c r="G132" i="2"/>
  <c r="G131" i="2"/>
  <c r="G129" i="2"/>
  <c r="G128" i="2"/>
  <c r="G104" i="2"/>
  <c r="G102" i="2"/>
  <c r="G100" i="2"/>
  <c r="G93" i="2"/>
  <c r="G79" i="2"/>
  <c r="G76" i="2"/>
  <c r="G60" i="2"/>
  <c r="G49" i="2"/>
  <c r="H8" i="2"/>
  <c r="I8" i="2" s="1"/>
  <c r="J9" i="2"/>
  <c r="L9" i="2" s="1"/>
  <c r="H10" i="2"/>
  <c r="I10" i="2" s="1"/>
  <c r="H11" i="2"/>
  <c r="I11" i="2" s="1"/>
  <c r="H7" i="2"/>
  <c r="J7" i="2" s="1"/>
  <c r="L7" i="2" s="1"/>
  <c r="N7" i="2" s="1"/>
  <c r="J22" i="2"/>
  <c r="L22" i="2" s="1"/>
  <c r="N22" i="2" s="1"/>
  <c r="J23" i="2"/>
  <c r="L23" i="2" s="1"/>
  <c r="G24" i="2"/>
  <c r="G23" i="2"/>
  <c r="G22" i="2"/>
  <c r="G21" i="2"/>
  <c r="G20" i="2"/>
  <c r="G19" i="2"/>
  <c r="G18" i="2"/>
  <c r="G17" i="2"/>
  <c r="G25" i="2"/>
  <c r="H25" i="2"/>
  <c r="J25" i="2" s="1"/>
  <c r="L25" i="2" s="1"/>
  <c r="N25" i="2" s="1"/>
  <c r="G26" i="2"/>
  <c r="H26" i="2"/>
  <c r="J26" i="2" s="1"/>
  <c r="L26" i="2" s="1"/>
  <c r="G27" i="2"/>
  <c r="H27" i="2"/>
  <c r="J27" i="2" s="1"/>
  <c r="L27" i="2" s="1"/>
  <c r="G11" i="2"/>
  <c r="G10" i="2"/>
  <c r="G9" i="2"/>
  <c r="G8" i="2"/>
  <c r="G7" i="2"/>
  <c r="H30" i="1"/>
  <c r="J30" i="1" s="1"/>
  <c r="L30" i="1" s="1"/>
  <c r="H31" i="1"/>
  <c r="I31" i="1" s="1"/>
  <c r="H27" i="1"/>
  <c r="J27" i="1" s="1"/>
  <c r="L27" i="1" s="1"/>
  <c r="H29" i="1"/>
  <c r="J29" i="1" s="1"/>
  <c r="L29" i="1" s="1"/>
  <c r="H28" i="1"/>
  <c r="I28" i="1" s="1"/>
  <c r="H15" i="1"/>
  <c r="I15" i="1" s="1"/>
  <c r="H7" i="1"/>
  <c r="I7" i="1" s="1"/>
  <c r="H8" i="1"/>
  <c r="J8" i="1" s="1"/>
  <c r="L8" i="1" s="1"/>
  <c r="H9" i="1"/>
  <c r="I9" i="1" s="1"/>
  <c r="H13" i="1"/>
  <c r="I13" i="1" s="1"/>
  <c r="H6" i="1"/>
  <c r="I6" i="1" s="1"/>
  <c r="G31" i="1"/>
  <c r="G30" i="1"/>
  <c r="G29" i="1"/>
  <c r="G27" i="1"/>
  <c r="G28" i="1"/>
  <c r="G15" i="1"/>
  <c r="G13" i="1"/>
  <c r="G9" i="1"/>
  <c r="G8" i="1"/>
  <c r="G7" i="1"/>
  <c r="G6" i="1"/>
  <c r="I30" i="1" l="1"/>
  <c r="K30" i="1" s="1"/>
  <c r="M30" i="1" s="1"/>
  <c r="I27" i="1"/>
  <c r="K27" i="1" s="1"/>
  <c r="M27" i="1" s="1"/>
  <c r="J13" i="1"/>
  <c r="L13" i="1" s="1"/>
  <c r="N13" i="1" s="1"/>
  <c r="O13" i="1" s="1"/>
  <c r="I29" i="1"/>
  <c r="K29" i="1" s="1"/>
  <c r="M29" i="1" s="1"/>
  <c r="K9" i="1"/>
  <c r="M9" i="1" s="1"/>
  <c r="N8" i="1"/>
  <c r="O8" i="1" s="1"/>
  <c r="N29" i="1"/>
  <c r="O29" i="1" s="1"/>
  <c r="N30" i="1"/>
  <c r="O30" i="1" s="1"/>
  <c r="N27" i="1"/>
  <c r="O27" i="1" s="1"/>
  <c r="K189" i="2"/>
  <c r="M189" i="2" s="1"/>
  <c r="N131" i="2"/>
  <c r="O131" i="2" s="1"/>
  <c r="P25" i="2"/>
  <c r="O25" i="2"/>
  <c r="N26" i="2"/>
  <c r="O26" i="2" s="1"/>
  <c r="N23" i="2"/>
  <c r="O23" i="2" s="1"/>
  <c r="N128" i="2"/>
  <c r="O128" i="2" s="1"/>
  <c r="N27" i="2"/>
  <c r="O27" i="2" s="1"/>
  <c r="P7" i="2"/>
  <c r="O7" i="2"/>
  <c r="P20" i="2"/>
  <c r="O20" i="2"/>
  <c r="N100" i="2"/>
  <c r="O100" i="2" s="1"/>
  <c r="P22" i="2"/>
  <c r="O22" i="2"/>
  <c r="N9" i="2"/>
  <c r="O9" i="2" s="1"/>
  <c r="N17" i="2"/>
  <c r="O17" i="2" s="1"/>
  <c r="N76" i="2"/>
  <c r="O76" i="2" s="1"/>
  <c r="P102" i="2"/>
  <c r="O102" i="2"/>
  <c r="P16" i="2"/>
  <c r="O16" i="2"/>
  <c r="Q16" i="2" s="1"/>
  <c r="K13" i="1"/>
  <c r="M13" i="1" s="1"/>
  <c r="K19" i="2"/>
  <c r="M19" i="2" s="1"/>
  <c r="K93" i="2"/>
  <c r="M93" i="2" s="1"/>
  <c r="K31" i="1"/>
  <c r="M31" i="1" s="1"/>
  <c r="J189" i="2"/>
  <c r="L189" i="2" s="1"/>
  <c r="K190" i="2"/>
  <c r="M190" i="2" s="1"/>
  <c r="J190" i="2"/>
  <c r="L190" i="2" s="1"/>
  <c r="J156" i="2"/>
  <c r="L156" i="2" s="1"/>
  <c r="N156" i="2" s="1"/>
  <c r="K156" i="2"/>
  <c r="M156" i="2" s="1"/>
  <c r="I128" i="2"/>
  <c r="K128" i="2" s="1"/>
  <c r="M128" i="2" s="1"/>
  <c r="K133" i="2"/>
  <c r="M133" i="2" s="1"/>
  <c r="I102" i="2"/>
  <c r="K102" i="2" s="1"/>
  <c r="M102" i="2" s="1"/>
  <c r="I131" i="2"/>
  <c r="K131" i="2" s="1"/>
  <c r="M131" i="2" s="1"/>
  <c r="I100" i="2"/>
  <c r="K100" i="2" s="1"/>
  <c r="M100" i="2" s="1"/>
  <c r="K132" i="2"/>
  <c r="M132" i="2" s="1"/>
  <c r="I22" i="2"/>
  <c r="J132" i="2"/>
  <c r="L132" i="2" s="1"/>
  <c r="N132" i="2" s="1"/>
  <c r="K104" i="2"/>
  <c r="M104" i="2" s="1"/>
  <c r="K129" i="2"/>
  <c r="M129" i="2" s="1"/>
  <c r="J129" i="2"/>
  <c r="L129" i="2" s="1"/>
  <c r="N129" i="2" s="1"/>
  <c r="J133" i="2"/>
  <c r="L133" i="2" s="1"/>
  <c r="J104" i="2"/>
  <c r="L104" i="2" s="1"/>
  <c r="K79" i="2"/>
  <c r="M79" i="2" s="1"/>
  <c r="I76" i="2"/>
  <c r="K76" i="2" s="1"/>
  <c r="M76" i="2" s="1"/>
  <c r="J93" i="2"/>
  <c r="L93" i="2" s="1"/>
  <c r="N93" i="2" s="1"/>
  <c r="J19" i="2"/>
  <c r="L19" i="2" s="1"/>
  <c r="N19" i="2" s="1"/>
  <c r="I23" i="2"/>
  <c r="K23" i="2" s="1"/>
  <c r="M23" i="2" s="1"/>
  <c r="I17" i="2"/>
  <c r="K17" i="2" s="1"/>
  <c r="M17" i="2" s="1"/>
  <c r="J79" i="2"/>
  <c r="L79" i="2" s="1"/>
  <c r="K60" i="2"/>
  <c r="M60" i="2" s="1"/>
  <c r="J60" i="2"/>
  <c r="L60" i="2" s="1"/>
  <c r="K49" i="2"/>
  <c r="M49" i="2" s="1"/>
  <c r="J49" i="2"/>
  <c r="L49" i="2" s="1"/>
  <c r="N49" i="2" s="1"/>
  <c r="K18" i="2"/>
  <c r="M18" i="2" s="1"/>
  <c r="J18" i="2"/>
  <c r="L18" i="2" s="1"/>
  <c r="K24" i="2"/>
  <c r="M24" i="2" s="1"/>
  <c r="I27" i="2"/>
  <c r="K27" i="2" s="1"/>
  <c r="M27" i="2" s="1"/>
  <c r="K11" i="2"/>
  <c r="M11" i="2" s="1"/>
  <c r="K21" i="2"/>
  <c r="M21" i="2" s="1"/>
  <c r="I20" i="2"/>
  <c r="K20" i="2" s="1"/>
  <c r="M20" i="2" s="1"/>
  <c r="J21" i="2"/>
  <c r="L21" i="2" s="1"/>
  <c r="J24" i="2"/>
  <c r="L24" i="2" s="1"/>
  <c r="J10" i="2"/>
  <c r="L10" i="2" s="1"/>
  <c r="N10" i="2" s="1"/>
  <c r="I25" i="2"/>
  <c r="K25" i="2" s="1"/>
  <c r="M25" i="2" s="1"/>
  <c r="K10" i="2"/>
  <c r="M10" i="2" s="1"/>
  <c r="I9" i="2"/>
  <c r="K9" i="2" s="1"/>
  <c r="M9" i="2" s="1"/>
  <c r="I26" i="2"/>
  <c r="K26" i="2" s="1"/>
  <c r="M26" i="2" s="1"/>
  <c r="K8" i="2"/>
  <c r="M8" i="2" s="1"/>
  <c r="I7" i="2"/>
  <c r="K7" i="2" s="1"/>
  <c r="M7" i="2" s="1"/>
  <c r="J8" i="2"/>
  <c r="L8" i="2" s="1"/>
  <c r="J11" i="2"/>
  <c r="L11" i="2" s="1"/>
  <c r="J9" i="1"/>
  <c r="L9" i="1" s="1"/>
  <c r="I8" i="1"/>
  <c r="K8" i="1" s="1"/>
  <c r="M8" i="1" s="1"/>
  <c r="K28" i="1"/>
  <c r="M28" i="1" s="1"/>
  <c r="K6" i="1"/>
  <c r="M6" i="1" s="1"/>
  <c r="J28" i="1"/>
  <c r="L28" i="1" s="1"/>
  <c r="J6" i="1"/>
  <c r="L6" i="1" s="1"/>
  <c r="J31" i="1"/>
  <c r="L31" i="1" s="1"/>
  <c r="K7" i="1"/>
  <c r="M7" i="1" s="1"/>
  <c r="K15" i="1"/>
  <c r="M15" i="1" s="1"/>
  <c r="J7" i="1"/>
  <c r="L7" i="1" s="1"/>
  <c r="J15" i="1"/>
  <c r="L15" i="1" s="1"/>
  <c r="Q26" i="2" l="1"/>
  <c r="Q29" i="1"/>
  <c r="P8" i="1"/>
  <c r="Q128" i="2"/>
  <c r="P30" i="1"/>
  <c r="P27" i="1"/>
  <c r="P13" i="1"/>
  <c r="P29" i="1"/>
  <c r="N31" i="1"/>
  <c r="O31" i="1" s="1"/>
  <c r="Q31" i="1" s="1"/>
  <c r="N7" i="1"/>
  <c r="O7" i="1" s="1"/>
  <c r="Q7" i="1" s="1"/>
  <c r="N6" i="1"/>
  <c r="O6" i="1" s="1"/>
  <c r="Q13" i="1"/>
  <c r="N15" i="1"/>
  <c r="O15" i="1" s="1"/>
  <c r="Q15" i="1" s="1"/>
  <c r="N28" i="1"/>
  <c r="O28" i="1" s="1"/>
  <c r="Q28" i="1" s="1"/>
  <c r="N9" i="1"/>
  <c r="O9" i="1" s="1"/>
  <c r="Q9" i="1" s="1"/>
  <c r="Q27" i="1"/>
  <c r="Q30" i="1"/>
  <c r="Q8" i="1"/>
  <c r="P128" i="2"/>
  <c r="Q17" i="2"/>
  <c r="Q20" i="2"/>
  <c r="Q9" i="2"/>
  <c r="P17" i="2"/>
  <c r="P100" i="2"/>
  <c r="Q102" i="2"/>
  <c r="Q131" i="2"/>
  <c r="P129" i="2"/>
  <c r="O129" i="2"/>
  <c r="Q129" i="2" s="1"/>
  <c r="N189" i="2"/>
  <c r="O189" i="2" s="1"/>
  <c r="Q189" i="2" s="1"/>
  <c r="N24" i="2"/>
  <c r="O24" i="2" s="1"/>
  <c r="Q24" i="2" s="1"/>
  <c r="N18" i="2"/>
  <c r="O18" i="2" s="1"/>
  <c r="Q18" i="2" s="1"/>
  <c r="N60" i="2"/>
  <c r="O60" i="2" s="1"/>
  <c r="Q60" i="2" s="1"/>
  <c r="P27" i="2"/>
  <c r="P26" i="2"/>
  <c r="P131" i="2"/>
  <c r="P156" i="2"/>
  <c r="O156" i="2"/>
  <c r="Q156" i="2" s="1"/>
  <c r="N11" i="2"/>
  <c r="O11" i="2" s="1"/>
  <c r="Q11" i="2" s="1"/>
  <c r="P10" i="2"/>
  <c r="O10" i="2"/>
  <c r="Q10" i="2" s="1"/>
  <c r="Q27" i="2"/>
  <c r="P19" i="2"/>
  <c r="O19" i="2"/>
  <c r="Q19" i="2" s="1"/>
  <c r="N104" i="2"/>
  <c r="O104" i="2" s="1"/>
  <c r="Q104" i="2" s="1"/>
  <c r="N190" i="2"/>
  <c r="O190" i="2" s="1"/>
  <c r="Q190" i="2" s="1"/>
  <c r="Q76" i="2"/>
  <c r="Q7" i="2"/>
  <c r="Q23" i="2"/>
  <c r="Q25" i="2"/>
  <c r="N21" i="2"/>
  <c r="O21" i="2" s="1"/>
  <c r="Q21" i="2" s="1"/>
  <c r="N8" i="2"/>
  <c r="O8" i="2" s="1"/>
  <c r="Q8" i="2" s="1"/>
  <c r="P49" i="2"/>
  <c r="O49" i="2"/>
  <c r="Q49" i="2" s="1"/>
  <c r="N79" i="2"/>
  <c r="O79" i="2" s="1"/>
  <c r="Q79" i="2" s="1"/>
  <c r="P93" i="2"/>
  <c r="O93" i="2"/>
  <c r="Q93" i="2" s="1"/>
  <c r="N133" i="2"/>
  <c r="O133" i="2" s="1"/>
  <c r="Q133" i="2" s="1"/>
  <c r="P132" i="2"/>
  <c r="O132" i="2"/>
  <c r="Q132" i="2" s="1"/>
  <c r="P76" i="2"/>
  <c r="P9" i="2"/>
  <c r="Q100" i="2"/>
  <c r="P23" i="2"/>
  <c r="K22" i="2"/>
  <c r="M22" i="2" s="1"/>
  <c r="Q22" i="2" s="1"/>
  <c r="H5" i="2"/>
  <c r="J5" i="2" s="1"/>
  <c r="L5" i="2" s="1"/>
  <c r="H13" i="2"/>
  <c r="J13" i="2" s="1"/>
  <c r="L13" i="2" s="1"/>
  <c r="H14" i="2"/>
  <c r="J14" i="2" s="1"/>
  <c r="L14" i="2" s="1"/>
  <c r="H28" i="2"/>
  <c r="J28" i="2" s="1"/>
  <c r="L28" i="2" s="1"/>
  <c r="N28" i="2" s="1"/>
  <c r="H29" i="2"/>
  <c r="I29" i="2" s="1"/>
  <c r="H30" i="2"/>
  <c r="I30" i="2" s="1"/>
  <c r="H31" i="2"/>
  <c r="J31" i="2" s="1"/>
  <c r="L31" i="2" s="1"/>
  <c r="N31" i="2" s="1"/>
  <c r="H32" i="2"/>
  <c r="J32" i="2" s="1"/>
  <c r="L32" i="2" s="1"/>
  <c r="H33" i="2"/>
  <c r="I33" i="2" s="1"/>
  <c r="H34" i="2"/>
  <c r="I34" i="2" s="1"/>
  <c r="H35" i="2"/>
  <c r="J35" i="2" s="1"/>
  <c r="L35" i="2" s="1"/>
  <c r="H36" i="2"/>
  <c r="I36" i="2" s="1"/>
  <c r="H37" i="2"/>
  <c r="I37" i="2" s="1"/>
  <c r="H38" i="2"/>
  <c r="J38" i="2" s="1"/>
  <c r="L38" i="2" s="1"/>
  <c r="H39" i="2"/>
  <c r="J39" i="2" s="1"/>
  <c r="L39" i="2" s="1"/>
  <c r="H41" i="2"/>
  <c r="I41" i="2" s="1"/>
  <c r="H43" i="2"/>
  <c r="I43" i="2" s="1"/>
  <c r="H45" i="2"/>
  <c r="I45" i="2" s="1"/>
  <c r="H46" i="2"/>
  <c r="J46" i="2" s="1"/>
  <c r="L46" i="2" s="1"/>
  <c r="N46" i="2" s="1"/>
  <c r="H47" i="2"/>
  <c r="J47" i="2" s="1"/>
  <c r="L47" i="2" s="1"/>
  <c r="H50" i="2"/>
  <c r="I50" i="2" s="1"/>
  <c r="H51" i="2"/>
  <c r="J51" i="2" s="1"/>
  <c r="L51" i="2" s="1"/>
  <c r="H52" i="2"/>
  <c r="I52" i="2" s="1"/>
  <c r="H53" i="2"/>
  <c r="I53" i="2" s="1"/>
  <c r="H54" i="2"/>
  <c r="J54" i="2" s="1"/>
  <c r="L54" i="2" s="1"/>
  <c r="H57" i="2"/>
  <c r="I57" i="2" s="1"/>
  <c r="H58" i="2"/>
  <c r="I58" i="2" s="1"/>
  <c r="H62" i="2"/>
  <c r="J62" i="2" s="1"/>
  <c r="L62" i="2" s="1"/>
  <c r="H63" i="2"/>
  <c r="J63" i="2" s="1"/>
  <c r="L63" i="2" s="1"/>
  <c r="N63" i="2" s="1"/>
  <c r="H64" i="2"/>
  <c r="I64" i="2" s="1"/>
  <c r="H65" i="2"/>
  <c r="I65" i="2" s="1"/>
  <c r="H66" i="2"/>
  <c r="J66" i="2" s="1"/>
  <c r="L66" i="2" s="1"/>
  <c r="N66" i="2" s="1"/>
  <c r="H67" i="2"/>
  <c r="J67" i="2" s="1"/>
  <c r="L67" i="2" s="1"/>
  <c r="H68" i="2"/>
  <c r="I68" i="2" s="1"/>
  <c r="H69" i="2"/>
  <c r="J69" i="2" s="1"/>
  <c r="L69" i="2" s="1"/>
  <c r="N69" i="2" s="1"/>
  <c r="H70" i="2"/>
  <c r="J70" i="2" s="1"/>
  <c r="L70" i="2" s="1"/>
  <c r="H71" i="2"/>
  <c r="I71" i="2" s="1"/>
  <c r="H72" i="2"/>
  <c r="I72" i="2" s="1"/>
  <c r="H73" i="2"/>
  <c r="J73" i="2" s="1"/>
  <c r="L73" i="2" s="1"/>
  <c r="H74" i="2"/>
  <c r="J74" i="2" s="1"/>
  <c r="L74" i="2" s="1"/>
  <c r="H81" i="2"/>
  <c r="I81" i="2" s="1"/>
  <c r="H82" i="2"/>
  <c r="J82" i="2" s="1"/>
  <c r="L82" i="2" s="1"/>
  <c r="H83" i="2"/>
  <c r="J83" i="2" s="1"/>
  <c r="L83" i="2" s="1"/>
  <c r="N83" i="2" s="1"/>
  <c r="H84" i="2"/>
  <c r="I84" i="2" s="1"/>
  <c r="H87" i="2"/>
  <c r="J87" i="2" s="1"/>
  <c r="L87" i="2" s="1"/>
  <c r="H88" i="2"/>
  <c r="J88" i="2" s="1"/>
  <c r="L88" i="2" s="1"/>
  <c r="N88" i="2" s="1"/>
  <c r="H89" i="2"/>
  <c r="I89" i="2" s="1"/>
  <c r="H90" i="2"/>
  <c r="I90" i="2" s="1"/>
  <c r="H92" i="2"/>
  <c r="I92" i="2" s="1"/>
  <c r="H94" i="2"/>
  <c r="I94" i="2" s="1"/>
  <c r="H97" i="2"/>
  <c r="I97" i="2" s="1"/>
  <c r="H98" i="2"/>
  <c r="I98" i="2" s="1"/>
  <c r="H105" i="2"/>
  <c r="J105" i="2" s="1"/>
  <c r="L105" i="2" s="1"/>
  <c r="N105" i="2" s="1"/>
  <c r="H106" i="2"/>
  <c r="I106" i="2" s="1"/>
  <c r="H107" i="2"/>
  <c r="I107" i="2" s="1"/>
  <c r="H108" i="2"/>
  <c r="J108" i="2" s="1"/>
  <c r="L108" i="2" s="1"/>
  <c r="N108" i="2" s="1"/>
  <c r="H109" i="2"/>
  <c r="I109" i="2" s="1"/>
  <c r="H110" i="2"/>
  <c r="I110" i="2" s="1"/>
  <c r="H111" i="2"/>
  <c r="I111" i="2" s="1"/>
  <c r="H114" i="2"/>
  <c r="J114" i="2" s="1"/>
  <c r="L114" i="2" s="1"/>
  <c r="H115" i="2"/>
  <c r="J115" i="2" s="1"/>
  <c r="L115" i="2" s="1"/>
  <c r="H116" i="2"/>
  <c r="I116" i="2" s="1"/>
  <c r="H117" i="2"/>
  <c r="J117" i="2" s="1"/>
  <c r="L117" i="2" s="1"/>
  <c r="H118" i="2"/>
  <c r="J118" i="2" s="1"/>
  <c r="L118" i="2" s="1"/>
  <c r="H119" i="2"/>
  <c r="I119" i="2" s="1"/>
  <c r="H120" i="2"/>
  <c r="I120" i="2" s="1"/>
  <c r="H121" i="2"/>
  <c r="I121" i="2" s="1"/>
  <c r="H124" i="2"/>
  <c r="J124" i="2" s="1"/>
  <c r="L124" i="2" s="1"/>
  <c r="N124" i="2" s="1"/>
  <c r="H125" i="2"/>
  <c r="I125" i="2" s="1"/>
  <c r="H126" i="2"/>
  <c r="J126" i="2" s="1"/>
  <c r="L126" i="2" s="1"/>
  <c r="N126" i="2" s="1"/>
  <c r="J134" i="2"/>
  <c r="L134" i="2" s="1"/>
  <c r="J137" i="2"/>
  <c r="L137" i="2" s="1"/>
  <c r="I138" i="2"/>
  <c r="I139" i="2"/>
  <c r="I140" i="2"/>
  <c r="J141" i="2"/>
  <c r="L141" i="2" s="1"/>
  <c r="N141" i="2" s="1"/>
  <c r="J143" i="2"/>
  <c r="L143" i="2" s="1"/>
  <c r="N143" i="2" s="1"/>
  <c r="J144" i="2"/>
  <c r="L144" i="2" s="1"/>
  <c r="J145" i="2"/>
  <c r="L145" i="2" s="1"/>
  <c r="I146" i="2"/>
  <c r="J147" i="2"/>
  <c r="L147" i="2" s="1"/>
  <c r="J148" i="2"/>
  <c r="L148" i="2" s="1"/>
  <c r="J149" i="2"/>
  <c r="L149" i="2" s="1"/>
  <c r="N149" i="2" s="1"/>
  <c r="I150" i="2"/>
  <c r="J151" i="2"/>
  <c r="L151" i="2" s="1"/>
  <c r="J152" i="2"/>
  <c r="L152" i="2" s="1"/>
  <c r="N152" i="2" s="1"/>
  <c r="I153" i="2"/>
  <c r="I157" i="2"/>
  <c r="J158" i="2"/>
  <c r="L158" i="2" s="1"/>
  <c r="N158" i="2" s="1"/>
  <c r="J159" i="2"/>
  <c r="L159" i="2" s="1"/>
  <c r="I160" i="2"/>
  <c r="J162" i="2"/>
  <c r="L162" i="2" s="1"/>
  <c r="J163" i="2"/>
  <c r="L163" i="2" s="1"/>
  <c r="I164" i="2"/>
  <c r="I165" i="2"/>
  <c r="J168" i="2"/>
  <c r="L168" i="2" s="1"/>
  <c r="J169" i="2"/>
  <c r="L169" i="2" s="1"/>
  <c r="N169" i="2" s="1"/>
  <c r="I170" i="2"/>
  <c r="I171" i="2"/>
  <c r="I173" i="2"/>
  <c r="I174" i="2"/>
  <c r="I175" i="2"/>
  <c r="J176" i="2"/>
  <c r="L176" i="2" s="1"/>
  <c r="J177" i="2"/>
  <c r="L177" i="2" s="1"/>
  <c r="I180" i="2"/>
  <c r="I181" i="2"/>
  <c r="I182" i="2"/>
  <c r="J183" i="2"/>
  <c r="L183" i="2" s="1"/>
  <c r="N183" i="2" s="1"/>
  <c r="J185" i="2"/>
  <c r="L185" i="2" s="1"/>
  <c r="I186" i="2"/>
  <c r="J192" i="2"/>
  <c r="L192" i="2" s="1"/>
  <c r="I193" i="2"/>
  <c r="I200" i="2"/>
  <c r="J201" i="2"/>
  <c r="L201" i="2" s="1"/>
  <c r="J202" i="2"/>
  <c r="L202" i="2" s="1"/>
  <c r="J203" i="2"/>
  <c r="L203" i="2" s="1"/>
  <c r="J204" i="2"/>
  <c r="L204" i="2" s="1"/>
  <c r="J206" i="2"/>
  <c r="L206" i="2" s="1"/>
  <c r="J207" i="2"/>
  <c r="L207" i="2" s="1"/>
  <c r="I208" i="2"/>
  <c r="H4" i="2"/>
  <c r="I4" i="2" s="1"/>
  <c r="H16" i="1"/>
  <c r="I16" i="1" s="1"/>
  <c r="H17" i="1"/>
  <c r="J17" i="1" s="1"/>
  <c r="L17" i="1" s="1"/>
  <c r="H18" i="1"/>
  <c r="I18" i="1" s="1"/>
  <c r="H19" i="1"/>
  <c r="J19" i="1" s="1"/>
  <c r="L19" i="1" s="1"/>
  <c r="H12" i="1"/>
  <c r="I12" i="1" s="1"/>
  <c r="H14" i="1"/>
  <c r="J14" i="1" s="1"/>
  <c r="L14" i="1" s="1"/>
  <c r="H20" i="1"/>
  <c r="I20" i="1" s="1"/>
  <c r="H21" i="1"/>
  <c r="J21" i="1" s="1"/>
  <c r="L21" i="1" s="1"/>
  <c r="H22" i="1"/>
  <c r="I22" i="1" s="1"/>
  <c r="H23" i="1"/>
  <c r="I23" i="1" s="1"/>
  <c r="H24" i="1"/>
  <c r="I24" i="1" s="1"/>
  <c r="H25" i="1"/>
  <c r="I25" i="1" s="1"/>
  <c r="H32" i="1"/>
  <c r="I32" i="1" s="1"/>
  <c r="H33" i="1"/>
  <c r="J33" i="1" s="1"/>
  <c r="L33" i="1" s="1"/>
  <c r="H34" i="1"/>
  <c r="I34" i="1" s="1"/>
  <c r="H35" i="1"/>
  <c r="J35" i="1" s="1"/>
  <c r="L35" i="1" s="1"/>
  <c r="H36" i="1"/>
  <c r="I36" i="1" s="1"/>
  <c r="H37" i="1"/>
  <c r="J37" i="1" s="1"/>
  <c r="L37" i="1" s="1"/>
  <c r="H41" i="1"/>
  <c r="I41" i="1" s="1"/>
  <c r="H42" i="1"/>
  <c r="J42" i="1" s="1"/>
  <c r="L42" i="1" s="1"/>
  <c r="H43" i="1"/>
  <c r="I43" i="1" s="1"/>
  <c r="H44" i="1"/>
  <c r="J44" i="1" s="1"/>
  <c r="L44" i="1" s="1"/>
  <c r="H45" i="1"/>
  <c r="I45" i="1" s="1"/>
  <c r="H46" i="1"/>
  <c r="J46" i="1" s="1"/>
  <c r="L46" i="1" s="1"/>
  <c r="H47" i="1"/>
  <c r="I47" i="1" s="1"/>
  <c r="H48" i="1"/>
  <c r="J48" i="1" s="1"/>
  <c r="L48" i="1" s="1"/>
  <c r="H49" i="1"/>
  <c r="I49" i="1" s="1"/>
  <c r="H51" i="1"/>
  <c r="I51" i="1" s="1"/>
  <c r="H52" i="1"/>
  <c r="I52" i="1" s="1"/>
  <c r="H56" i="1"/>
  <c r="I56" i="1" s="1"/>
  <c r="H57" i="1"/>
  <c r="J57" i="1" s="1"/>
  <c r="L57" i="1" s="1"/>
  <c r="H71" i="1"/>
  <c r="I71" i="1" s="1"/>
  <c r="H72" i="1"/>
  <c r="I72" i="1" s="1"/>
  <c r="H73" i="1"/>
  <c r="J73" i="1" s="1"/>
  <c r="L73" i="1" s="1"/>
  <c r="H74" i="1"/>
  <c r="I74" i="1" s="1"/>
  <c r="H75" i="1"/>
  <c r="I75" i="1" s="1"/>
  <c r="H77" i="1"/>
  <c r="I77" i="1" s="1"/>
  <c r="H78" i="1"/>
  <c r="J78" i="1" s="1"/>
  <c r="L78" i="1" s="1"/>
  <c r="H4" i="1"/>
  <c r="J4" i="1" s="1"/>
  <c r="L4" i="1" s="1"/>
  <c r="Q6" i="1" l="1"/>
  <c r="P7" i="1"/>
  <c r="P28" i="1"/>
  <c r="P6" i="1"/>
  <c r="P31" i="1"/>
  <c r="N78" i="1"/>
  <c r="O78" i="1" s="1"/>
  <c r="N48" i="1"/>
  <c r="O48" i="1" s="1"/>
  <c r="N37" i="1"/>
  <c r="O37" i="1" s="1"/>
  <c r="N14" i="1"/>
  <c r="O14" i="1" s="1"/>
  <c r="N73" i="1"/>
  <c r="O73" i="1" s="1"/>
  <c r="N44" i="1"/>
  <c r="O44" i="1" s="1"/>
  <c r="N33" i="1"/>
  <c r="O33" i="1" s="1"/>
  <c r="N19" i="1"/>
  <c r="O19" i="1" s="1"/>
  <c r="N4" i="1"/>
  <c r="O4" i="1" s="1"/>
  <c r="N57" i="1"/>
  <c r="O57" i="1" s="1"/>
  <c r="N46" i="1"/>
  <c r="O46" i="1" s="1"/>
  <c r="N42" i="1"/>
  <c r="O42" i="1" s="1"/>
  <c r="N35" i="1"/>
  <c r="O35" i="1" s="1"/>
  <c r="N21" i="1"/>
  <c r="O21" i="1" s="1"/>
  <c r="N17" i="1"/>
  <c r="O17" i="1" s="1"/>
  <c r="P9" i="1"/>
  <c r="P15" i="1"/>
  <c r="P104" i="2"/>
  <c r="P11" i="2"/>
  <c r="P133" i="2"/>
  <c r="P190" i="2"/>
  <c r="P18" i="2"/>
  <c r="N207" i="2"/>
  <c r="O207" i="2" s="1"/>
  <c r="N192" i="2"/>
  <c r="O192" i="2" s="1"/>
  <c r="N176" i="2"/>
  <c r="O176" i="2" s="1"/>
  <c r="P105" i="2"/>
  <c r="O105" i="2"/>
  <c r="P63" i="2"/>
  <c r="O63" i="2"/>
  <c r="N14" i="2"/>
  <c r="O14" i="2" s="1"/>
  <c r="N202" i="2"/>
  <c r="O202" i="2" s="1"/>
  <c r="P149" i="2"/>
  <c r="O149" i="2"/>
  <c r="N145" i="2"/>
  <c r="O145" i="2" s="1"/>
  <c r="N134" i="2"/>
  <c r="O134" i="2" s="1"/>
  <c r="P124" i="2"/>
  <c r="O124" i="2"/>
  <c r="N118" i="2"/>
  <c r="O118" i="2" s="1"/>
  <c r="N114" i="2"/>
  <c r="O114" i="2" s="1"/>
  <c r="P108" i="2"/>
  <c r="O108" i="2"/>
  <c r="N74" i="2"/>
  <c r="O74" i="2" s="1"/>
  <c r="N70" i="2"/>
  <c r="O70" i="2" s="1"/>
  <c r="P66" i="2"/>
  <c r="O66" i="2"/>
  <c r="N62" i="2"/>
  <c r="O62" i="2" s="1"/>
  <c r="N54" i="2"/>
  <c r="O54" i="2" s="1"/>
  <c r="N13" i="2"/>
  <c r="O13" i="2" s="1"/>
  <c r="P79" i="2"/>
  <c r="P21" i="2"/>
  <c r="N203" i="2"/>
  <c r="O203" i="2" s="1"/>
  <c r="N87" i="2"/>
  <c r="O87" i="2" s="1"/>
  <c r="N201" i="2"/>
  <c r="O201" i="2" s="1"/>
  <c r="N163" i="2"/>
  <c r="O163" i="2" s="1"/>
  <c r="N159" i="2"/>
  <c r="O159" i="2" s="1"/>
  <c r="P152" i="2"/>
  <c r="O152" i="2"/>
  <c r="N148" i="2"/>
  <c r="O148" i="2" s="1"/>
  <c r="N144" i="2"/>
  <c r="O144" i="2" s="1"/>
  <c r="P141" i="2"/>
  <c r="O141" i="2"/>
  <c r="P126" i="2"/>
  <c r="O126" i="2"/>
  <c r="N117" i="2"/>
  <c r="O117" i="2" s="1"/>
  <c r="P83" i="2"/>
  <c r="O83" i="2"/>
  <c r="N73" i="2"/>
  <c r="O73" i="2" s="1"/>
  <c r="P69" i="2"/>
  <c r="O69" i="2"/>
  <c r="N47" i="2"/>
  <c r="O47" i="2" s="1"/>
  <c r="N32" i="2"/>
  <c r="O32" i="2" s="1"/>
  <c r="P28" i="2"/>
  <c r="O28" i="2"/>
  <c r="N5" i="2"/>
  <c r="O5" i="2" s="1"/>
  <c r="P183" i="2"/>
  <c r="O183" i="2"/>
  <c r="N115" i="2"/>
  <c r="O115" i="2" s="1"/>
  <c r="N67" i="2"/>
  <c r="O67" i="2" s="1"/>
  <c r="N51" i="2"/>
  <c r="O51" i="2" s="1"/>
  <c r="N38" i="2"/>
  <c r="O38" i="2" s="1"/>
  <c r="N206" i="2"/>
  <c r="O206" i="2" s="1"/>
  <c r="P169" i="2"/>
  <c r="O169" i="2"/>
  <c r="N204" i="2"/>
  <c r="O204" i="2" s="1"/>
  <c r="N185" i="2"/>
  <c r="O185" i="2" s="1"/>
  <c r="N177" i="2"/>
  <c r="O177" i="2" s="1"/>
  <c r="N168" i="2"/>
  <c r="O168" i="2" s="1"/>
  <c r="N162" i="2"/>
  <c r="O162" i="2" s="1"/>
  <c r="P158" i="2"/>
  <c r="O158" i="2"/>
  <c r="N151" i="2"/>
  <c r="O151" i="2" s="1"/>
  <c r="N147" i="2"/>
  <c r="O147" i="2" s="1"/>
  <c r="P143" i="2"/>
  <c r="O143" i="2"/>
  <c r="N137" i="2"/>
  <c r="O137" i="2" s="1"/>
  <c r="P88" i="2"/>
  <c r="O88" i="2"/>
  <c r="N82" i="2"/>
  <c r="O82" i="2" s="1"/>
  <c r="P46" i="2"/>
  <c r="O46" i="2"/>
  <c r="N39" i="2"/>
  <c r="O39" i="2" s="1"/>
  <c r="N35" i="2"/>
  <c r="O35" i="2" s="1"/>
  <c r="P31" i="2"/>
  <c r="O31" i="2"/>
  <c r="P8" i="2"/>
  <c r="P60" i="2"/>
  <c r="P24" i="2"/>
  <c r="P189" i="2"/>
  <c r="J111" i="2"/>
  <c r="L111" i="2" s="1"/>
  <c r="N111" i="2" s="1"/>
  <c r="J98" i="2"/>
  <c r="L98" i="2" s="1"/>
  <c r="N98" i="2" s="1"/>
  <c r="J81" i="2"/>
  <c r="L81" i="2" s="1"/>
  <c r="I159" i="2"/>
  <c r="I4" i="1"/>
  <c r="I67" i="2"/>
  <c r="I39" i="2"/>
  <c r="J138" i="2"/>
  <c r="L138" i="2" s="1"/>
  <c r="N138" i="2" s="1"/>
  <c r="J36" i="2"/>
  <c r="L36" i="2" s="1"/>
  <c r="J173" i="2"/>
  <c r="L173" i="2" s="1"/>
  <c r="J121" i="2"/>
  <c r="L121" i="2" s="1"/>
  <c r="J153" i="2"/>
  <c r="L153" i="2" s="1"/>
  <c r="J52" i="2"/>
  <c r="L52" i="2" s="1"/>
  <c r="N52" i="2" s="1"/>
  <c r="I32" i="2"/>
  <c r="I73" i="2"/>
  <c r="J45" i="2"/>
  <c r="L45" i="2" s="1"/>
  <c r="J200" i="2"/>
  <c r="L200" i="2" s="1"/>
  <c r="J175" i="2"/>
  <c r="L175" i="2" s="1"/>
  <c r="N175" i="2" s="1"/>
  <c r="J109" i="2"/>
  <c r="L109" i="2" s="1"/>
  <c r="I82" i="2"/>
  <c r="I38" i="2"/>
  <c r="J208" i="2"/>
  <c r="L208" i="2" s="1"/>
  <c r="J182" i="2"/>
  <c r="L182" i="2" s="1"/>
  <c r="J157" i="2"/>
  <c r="L157" i="2" s="1"/>
  <c r="I126" i="2"/>
  <c r="J119" i="2"/>
  <c r="L119" i="2" s="1"/>
  <c r="N119" i="2" s="1"/>
  <c r="I54" i="2"/>
  <c r="I47" i="2"/>
  <c r="I143" i="2"/>
  <c r="J140" i="2"/>
  <c r="L140" i="2" s="1"/>
  <c r="J71" i="2"/>
  <c r="L71" i="2" s="1"/>
  <c r="I177" i="2"/>
  <c r="I145" i="2"/>
  <c r="I115" i="2"/>
  <c r="J165" i="2"/>
  <c r="L165" i="2" s="1"/>
  <c r="I149" i="2"/>
  <c r="I137" i="2"/>
  <c r="J107" i="2"/>
  <c r="L107" i="2" s="1"/>
  <c r="J92" i="2"/>
  <c r="L92" i="2" s="1"/>
  <c r="I83" i="2"/>
  <c r="J50" i="2"/>
  <c r="L50" i="2" s="1"/>
  <c r="I46" i="2"/>
  <c r="J34" i="2"/>
  <c r="L34" i="2" s="1"/>
  <c r="N34" i="2" s="1"/>
  <c r="I31" i="2"/>
  <c r="J29" i="2"/>
  <c r="L29" i="2" s="1"/>
  <c r="N29" i="2" s="1"/>
  <c r="J171" i="2"/>
  <c r="L171" i="2" s="1"/>
  <c r="J90" i="2"/>
  <c r="L90" i="2" s="1"/>
  <c r="N90" i="2" s="1"/>
  <c r="I88" i="2"/>
  <c r="J65" i="2"/>
  <c r="L65" i="2" s="1"/>
  <c r="I62" i="2"/>
  <c r="J57" i="2"/>
  <c r="L57" i="2" s="1"/>
  <c r="N57" i="2" s="1"/>
  <c r="J41" i="2"/>
  <c r="L41" i="2" s="1"/>
  <c r="N41" i="2" s="1"/>
  <c r="I163" i="2"/>
  <c r="I147" i="2"/>
  <c r="I117" i="2"/>
  <c r="I105" i="2"/>
  <c r="I74" i="2"/>
  <c r="I69" i="2"/>
  <c r="I63" i="2"/>
  <c r="I51" i="2"/>
  <c r="I35" i="2"/>
  <c r="I13" i="2"/>
  <c r="I204" i="2"/>
  <c r="I134" i="2"/>
  <c r="I185" i="2"/>
  <c r="J4" i="2"/>
  <c r="L4" i="2" s="1"/>
  <c r="I192" i="2"/>
  <c r="I169" i="2"/>
  <c r="I151" i="2"/>
  <c r="I87" i="2"/>
  <c r="I66" i="2"/>
  <c r="I28" i="2"/>
  <c r="I202" i="2"/>
  <c r="I70" i="2"/>
  <c r="I14" i="2"/>
  <c r="I5" i="2"/>
  <c r="J36" i="1"/>
  <c r="L36" i="1" s="1"/>
  <c r="J77" i="1"/>
  <c r="L77" i="1" s="1"/>
  <c r="J56" i="1"/>
  <c r="L56" i="1" s="1"/>
  <c r="J47" i="1"/>
  <c r="L47" i="1" s="1"/>
  <c r="J16" i="1"/>
  <c r="L16" i="1" s="1"/>
  <c r="J32" i="1"/>
  <c r="L32" i="1" s="1"/>
  <c r="J51" i="1"/>
  <c r="L51" i="1" s="1"/>
  <c r="J24" i="1"/>
  <c r="L24" i="1" s="1"/>
  <c r="I207" i="2"/>
  <c r="I203" i="2"/>
  <c r="J193" i="2"/>
  <c r="L193" i="2" s="1"/>
  <c r="N193" i="2" s="1"/>
  <c r="J186" i="2"/>
  <c r="L186" i="2" s="1"/>
  <c r="J181" i="2"/>
  <c r="L181" i="2" s="1"/>
  <c r="J180" i="2"/>
  <c r="L180" i="2" s="1"/>
  <c r="N180" i="2" s="1"/>
  <c r="J174" i="2"/>
  <c r="L174" i="2" s="1"/>
  <c r="J170" i="2"/>
  <c r="L170" i="2" s="1"/>
  <c r="J164" i="2"/>
  <c r="L164" i="2" s="1"/>
  <c r="N164" i="2" s="1"/>
  <c r="J160" i="2"/>
  <c r="L160" i="2" s="1"/>
  <c r="J150" i="2"/>
  <c r="L150" i="2" s="1"/>
  <c r="J146" i="2"/>
  <c r="L146" i="2" s="1"/>
  <c r="N146" i="2" s="1"/>
  <c r="J139" i="2"/>
  <c r="L139" i="2" s="1"/>
  <c r="J125" i="2"/>
  <c r="L125" i="2" s="1"/>
  <c r="J120" i="2"/>
  <c r="L120" i="2" s="1"/>
  <c r="J116" i="2"/>
  <c r="L116" i="2" s="1"/>
  <c r="N116" i="2" s="1"/>
  <c r="J110" i="2"/>
  <c r="L110" i="2" s="1"/>
  <c r="J106" i="2"/>
  <c r="L106" i="2" s="1"/>
  <c r="J97" i="2"/>
  <c r="L97" i="2" s="1"/>
  <c r="J94" i="2"/>
  <c r="L94" i="2" s="1"/>
  <c r="J89" i="2"/>
  <c r="L89" i="2" s="1"/>
  <c r="J84" i="2"/>
  <c r="L84" i="2" s="1"/>
  <c r="J72" i="2"/>
  <c r="L72" i="2" s="1"/>
  <c r="N72" i="2" s="1"/>
  <c r="J68" i="2"/>
  <c r="L68" i="2" s="1"/>
  <c r="J64" i="2"/>
  <c r="L64" i="2" s="1"/>
  <c r="J58" i="2"/>
  <c r="L58" i="2" s="1"/>
  <c r="J53" i="2"/>
  <c r="L53" i="2" s="1"/>
  <c r="J43" i="2"/>
  <c r="L43" i="2" s="1"/>
  <c r="N43" i="2" s="1"/>
  <c r="J37" i="2"/>
  <c r="L37" i="2" s="1"/>
  <c r="N37" i="2" s="1"/>
  <c r="J33" i="2"/>
  <c r="L33" i="2" s="1"/>
  <c r="J30" i="2"/>
  <c r="L30" i="2" s="1"/>
  <c r="I201" i="2"/>
  <c r="I168" i="2"/>
  <c r="I152" i="2"/>
  <c r="I141" i="2"/>
  <c r="I108" i="2"/>
  <c r="I206" i="2"/>
  <c r="I183" i="2"/>
  <c r="I176" i="2"/>
  <c r="I162" i="2"/>
  <c r="I158" i="2"/>
  <c r="I148" i="2"/>
  <c r="I144" i="2"/>
  <c r="I124" i="2"/>
  <c r="I118" i="2"/>
  <c r="I114" i="2"/>
  <c r="J34" i="1"/>
  <c r="L34" i="1" s="1"/>
  <c r="J18" i="1"/>
  <c r="L18" i="1" s="1"/>
  <c r="J72" i="1"/>
  <c r="L72" i="1" s="1"/>
  <c r="J43" i="1"/>
  <c r="L43" i="1" s="1"/>
  <c r="J20" i="1"/>
  <c r="L20" i="1" s="1"/>
  <c r="J49" i="1"/>
  <c r="L49" i="1" s="1"/>
  <c r="J25" i="1"/>
  <c r="L25" i="1" s="1"/>
  <c r="J74" i="1"/>
  <c r="L74" i="1" s="1"/>
  <c r="J45" i="1"/>
  <c r="L45" i="1" s="1"/>
  <c r="J22" i="1"/>
  <c r="L22" i="1" s="1"/>
  <c r="J41" i="1"/>
  <c r="L41" i="1" s="1"/>
  <c r="J12" i="1"/>
  <c r="L12" i="1" s="1"/>
  <c r="I78" i="1"/>
  <c r="I57" i="1"/>
  <c r="I44" i="1"/>
  <c r="I35" i="1"/>
  <c r="I21" i="1"/>
  <c r="I73" i="1"/>
  <c r="I48" i="1"/>
  <c r="I37" i="1"/>
  <c r="I14" i="1"/>
  <c r="I17" i="1"/>
  <c r="J75" i="1"/>
  <c r="L75" i="1" s="1"/>
  <c r="J71" i="1"/>
  <c r="L71" i="1" s="1"/>
  <c r="J52" i="1"/>
  <c r="L52" i="1" s="1"/>
  <c r="J23" i="1"/>
  <c r="L23" i="1" s="1"/>
  <c r="I46" i="1"/>
  <c r="I42" i="1"/>
  <c r="I33" i="1"/>
  <c r="I19" i="1"/>
  <c r="G12" i="1"/>
  <c r="K12" i="1" s="1"/>
  <c r="M12" i="1" s="1"/>
  <c r="G208" i="2"/>
  <c r="K208" i="2" s="1"/>
  <c r="M208" i="2" s="1"/>
  <c r="G207" i="2"/>
  <c r="G206" i="2"/>
  <c r="G204" i="2"/>
  <c r="G203" i="2"/>
  <c r="G202" i="2"/>
  <c r="G201" i="2"/>
  <c r="G200" i="2"/>
  <c r="K200" i="2" s="1"/>
  <c r="M200" i="2" s="1"/>
  <c r="G193" i="2"/>
  <c r="K193" i="2" s="1"/>
  <c r="M193" i="2" s="1"/>
  <c r="G192" i="2"/>
  <c r="G186" i="2"/>
  <c r="K186" i="2" s="1"/>
  <c r="M186" i="2" s="1"/>
  <c r="G185" i="2"/>
  <c r="G183" i="2"/>
  <c r="G182" i="2"/>
  <c r="K182" i="2" s="1"/>
  <c r="M182" i="2" s="1"/>
  <c r="G181" i="2"/>
  <c r="K181" i="2" s="1"/>
  <c r="M181" i="2" s="1"/>
  <c r="G180" i="2"/>
  <c r="K180" i="2" s="1"/>
  <c r="M180" i="2" s="1"/>
  <c r="G177" i="2"/>
  <c r="G176" i="2"/>
  <c r="G175" i="2"/>
  <c r="K175" i="2" s="1"/>
  <c r="M175" i="2" s="1"/>
  <c r="G174" i="2"/>
  <c r="K174" i="2" s="1"/>
  <c r="M174" i="2" s="1"/>
  <c r="G173" i="2"/>
  <c r="K173" i="2" s="1"/>
  <c r="M173" i="2" s="1"/>
  <c r="G171" i="2"/>
  <c r="K171" i="2" s="1"/>
  <c r="M171" i="2" s="1"/>
  <c r="G170" i="2"/>
  <c r="K170" i="2" s="1"/>
  <c r="M170" i="2" s="1"/>
  <c r="G169" i="2"/>
  <c r="G168" i="2"/>
  <c r="G165" i="2"/>
  <c r="K165" i="2" s="1"/>
  <c r="M165" i="2" s="1"/>
  <c r="G164" i="2"/>
  <c r="K164" i="2" s="1"/>
  <c r="M164" i="2" s="1"/>
  <c r="G163" i="2"/>
  <c r="G162" i="2"/>
  <c r="G160" i="2"/>
  <c r="K160" i="2" s="1"/>
  <c r="M160" i="2" s="1"/>
  <c r="G159" i="2"/>
  <c r="G158" i="2"/>
  <c r="G157" i="2"/>
  <c r="K157" i="2" s="1"/>
  <c r="M157" i="2" s="1"/>
  <c r="G153" i="2"/>
  <c r="K153" i="2" s="1"/>
  <c r="M153" i="2" s="1"/>
  <c r="G152" i="2"/>
  <c r="G151" i="2"/>
  <c r="G150" i="2"/>
  <c r="K150" i="2" s="1"/>
  <c r="M150" i="2" s="1"/>
  <c r="G149" i="2"/>
  <c r="G148" i="2"/>
  <c r="G147" i="2"/>
  <c r="G146" i="2"/>
  <c r="K146" i="2" s="1"/>
  <c r="M146" i="2" s="1"/>
  <c r="G145" i="2"/>
  <c r="G144" i="2"/>
  <c r="G143" i="2"/>
  <c r="G141" i="2"/>
  <c r="G140" i="2"/>
  <c r="K140" i="2" s="1"/>
  <c r="M140" i="2" s="1"/>
  <c r="G139" i="2"/>
  <c r="K139" i="2" s="1"/>
  <c r="M139" i="2" s="1"/>
  <c r="G138" i="2"/>
  <c r="K138" i="2" s="1"/>
  <c r="M138" i="2" s="1"/>
  <c r="G137" i="2"/>
  <c r="G134" i="2"/>
  <c r="G126" i="2"/>
  <c r="G125" i="2"/>
  <c r="K125" i="2" s="1"/>
  <c r="M125" i="2" s="1"/>
  <c r="G124" i="2"/>
  <c r="G121" i="2"/>
  <c r="K121" i="2" s="1"/>
  <c r="M121" i="2" s="1"/>
  <c r="G120" i="2"/>
  <c r="K120" i="2" s="1"/>
  <c r="M120" i="2" s="1"/>
  <c r="G119" i="2"/>
  <c r="K119" i="2" s="1"/>
  <c r="M119" i="2" s="1"/>
  <c r="G118" i="2"/>
  <c r="G117" i="2"/>
  <c r="G116" i="2"/>
  <c r="K116" i="2" s="1"/>
  <c r="M116" i="2" s="1"/>
  <c r="G115" i="2"/>
  <c r="G114" i="2"/>
  <c r="G111" i="2"/>
  <c r="K111" i="2" s="1"/>
  <c r="M111" i="2" s="1"/>
  <c r="G110" i="2"/>
  <c r="K110" i="2" s="1"/>
  <c r="M110" i="2" s="1"/>
  <c r="G109" i="2"/>
  <c r="K109" i="2" s="1"/>
  <c r="M109" i="2" s="1"/>
  <c r="G108" i="2"/>
  <c r="G107" i="2"/>
  <c r="K107" i="2" s="1"/>
  <c r="M107" i="2" s="1"/>
  <c r="G106" i="2"/>
  <c r="K106" i="2" s="1"/>
  <c r="M106" i="2" s="1"/>
  <c r="G105" i="2"/>
  <c r="G98" i="2"/>
  <c r="K98" i="2" s="1"/>
  <c r="M98" i="2" s="1"/>
  <c r="G97" i="2"/>
  <c r="K97" i="2" s="1"/>
  <c r="M97" i="2" s="1"/>
  <c r="G94" i="2"/>
  <c r="K94" i="2" s="1"/>
  <c r="M94" i="2" s="1"/>
  <c r="G92" i="2"/>
  <c r="K92" i="2" s="1"/>
  <c r="M92" i="2" s="1"/>
  <c r="G90" i="2"/>
  <c r="K90" i="2" s="1"/>
  <c r="M90" i="2" s="1"/>
  <c r="G89" i="2"/>
  <c r="K89" i="2" s="1"/>
  <c r="M89" i="2" s="1"/>
  <c r="G88" i="2"/>
  <c r="G87" i="2"/>
  <c r="G84" i="2"/>
  <c r="K84" i="2" s="1"/>
  <c r="M84" i="2" s="1"/>
  <c r="G83" i="2"/>
  <c r="G82" i="2"/>
  <c r="G81" i="2"/>
  <c r="K81" i="2" s="1"/>
  <c r="M81" i="2" s="1"/>
  <c r="G74" i="2"/>
  <c r="G73" i="2"/>
  <c r="G72" i="2"/>
  <c r="K72" i="2" s="1"/>
  <c r="M72" i="2" s="1"/>
  <c r="G71" i="2"/>
  <c r="K71" i="2" s="1"/>
  <c r="M71" i="2" s="1"/>
  <c r="G70" i="2"/>
  <c r="G69" i="2"/>
  <c r="G68" i="2"/>
  <c r="K68" i="2" s="1"/>
  <c r="M68" i="2" s="1"/>
  <c r="G67" i="2"/>
  <c r="G66" i="2"/>
  <c r="G65" i="2"/>
  <c r="K65" i="2" s="1"/>
  <c r="M65" i="2" s="1"/>
  <c r="G64" i="2"/>
  <c r="K64" i="2" s="1"/>
  <c r="M64" i="2" s="1"/>
  <c r="G63" i="2"/>
  <c r="G62" i="2"/>
  <c r="G58" i="2"/>
  <c r="K58" i="2" s="1"/>
  <c r="M58" i="2" s="1"/>
  <c r="G57" i="2"/>
  <c r="K57" i="2" s="1"/>
  <c r="M57" i="2" s="1"/>
  <c r="G54" i="2"/>
  <c r="G53" i="2"/>
  <c r="K53" i="2" s="1"/>
  <c r="M53" i="2" s="1"/>
  <c r="G52" i="2"/>
  <c r="K52" i="2" s="1"/>
  <c r="M52" i="2" s="1"/>
  <c r="G51" i="2"/>
  <c r="G50" i="2"/>
  <c r="K50" i="2" s="1"/>
  <c r="M50" i="2" s="1"/>
  <c r="G47" i="2"/>
  <c r="G46" i="2"/>
  <c r="G45" i="2"/>
  <c r="K45" i="2" s="1"/>
  <c r="M45" i="2" s="1"/>
  <c r="G43" i="2"/>
  <c r="K43" i="2" s="1"/>
  <c r="M43" i="2" s="1"/>
  <c r="G41" i="2"/>
  <c r="K41" i="2" s="1"/>
  <c r="M41" i="2" s="1"/>
  <c r="G39" i="2"/>
  <c r="G38" i="2"/>
  <c r="G37" i="2"/>
  <c r="K37" i="2" s="1"/>
  <c r="M37" i="2" s="1"/>
  <c r="G36" i="2"/>
  <c r="K36" i="2" s="1"/>
  <c r="M36" i="2" s="1"/>
  <c r="G35" i="2"/>
  <c r="G34" i="2"/>
  <c r="K34" i="2" s="1"/>
  <c r="M34" i="2" s="1"/>
  <c r="G33" i="2"/>
  <c r="K33" i="2" s="1"/>
  <c r="M33" i="2" s="1"/>
  <c r="G32" i="2"/>
  <c r="G31" i="2"/>
  <c r="G30" i="2"/>
  <c r="K30" i="2" s="1"/>
  <c r="M30" i="2" s="1"/>
  <c r="G29" i="2"/>
  <c r="K29" i="2" s="1"/>
  <c r="M29" i="2" s="1"/>
  <c r="G28" i="2"/>
  <c r="G14" i="2"/>
  <c r="G13" i="2"/>
  <c r="G5" i="2"/>
  <c r="G4" i="2"/>
  <c r="K4" i="2" s="1"/>
  <c r="I85" i="1" l="1"/>
  <c r="I9" i="4" s="1"/>
  <c r="I211" i="2"/>
  <c r="I11" i="4" s="1"/>
  <c r="P21" i="1"/>
  <c r="P19" i="1"/>
  <c r="P48" i="1"/>
  <c r="P57" i="1"/>
  <c r="P14" i="1"/>
  <c r="P42" i="1"/>
  <c r="P17" i="1"/>
  <c r="P4" i="1"/>
  <c r="P44" i="1"/>
  <c r="P78" i="1"/>
  <c r="N52" i="1"/>
  <c r="O52" i="1" s="1"/>
  <c r="N22" i="1"/>
  <c r="O22" i="1" s="1"/>
  <c r="N36" i="1"/>
  <c r="O36" i="1" s="1"/>
  <c r="N49" i="1"/>
  <c r="O49" i="1" s="1"/>
  <c r="N16" i="1"/>
  <c r="O16" i="1" s="1"/>
  <c r="N75" i="1"/>
  <c r="O75" i="1" s="1"/>
  <c r="N12" i="1"/>
  <c r="O12" i="1" s="1"/>
  <c r="Q12" i="1" s="1"/>
  <c r="N74" i="1"/>
  <c r="O74" i="1" s="1"/>
  <c r="N43" i="1"/>
  <c r="O43" i="1" s="1"/>
  <c r="N51" i="1"/>
  <c r="O51" i="1" s="1"/>
  <c r="N56" i="1"/>
  <c r="O56" i="1" s="1"/>
  <c r="P35" i="1"/>
  <c r="P46" i="1"/>
  <c r="P33" i="1"/>
  <c r="P73" i="1"/>
  <c r="P37" i="1"/>
  <c r="N18" i="1"/>
  <c r="O18" i="1" s="1"/>
  <c r="N71" i="1"/>
  <c r="O71" i="1" s="1"/>
  <c r="N45" i="1"/>
  <c r="O45" i="1" s="1"/>
  <c r="N20" i="1"/>
  <c r="O20" i="1" s="1"/>
  <c r="N34" i="1"/>
  <c r="O34" i="1" s="1"/>
  <c r="N24" i="1"/>
  <c r="O24" i="1" s="1"/>
  <c r="N47" i="1"/>
  <c r="O47" i="1" s="1"/>
  <c r="N23" i="1"/>
  <c r="O23" i="1" s="1"/>
  <c r="N41" i="1"/>
  <c r="O41" i="1" s="1"/>
  <c r="N25" i="1"/>
  <c r="O25" i="1" s="1"/>
  <c r="N72" i="1"/>
  <c r="O72" i="1" s="1"/>
  <c r="N32" i="1"/>
  <c r="O32" i="1" s="1"/>
  <c r="N77" i="1"/>
  <c r="O77" i="1" s="1"/>
  <c r="P207" i="2"/>
  <c r="P54" i="2"/>
  <c r="P14" i="2"/>
  <c r="P13" i="2"/>
  <c r="P51" i="2"/>
  <c r="P117" i="2"/>
  <c r="P70" i="2"/>
  <c r="P145" i="2"/>
  <c r="P168" i="2"/>
  <c r="P176" i="2"/>
  <c r="P5" i="2"/>
  <c r="P32" i="2"/>
  <c r="P148" i="2"/>
  <c r="P163" i="2"/>
  <c r="P47" i="2"/>
  <c r="P201" i="2"/>
  <c r="P137" i="2"/>
  <c r="P185" i="2"/>
  <c r="P204" i="2"/>
  <c r="P144" i="2"/>
  <c r="P114" i="2"/>
  <c r="P202" i="2"/>
  <c r="N65" i="2"/>
  <c r="O65" i="2" s="1"/>
  <c r="Q65" i="2" s="1"/>
  <c r="N165" i="2"/>
  <c r="O165" i="2" s="1"/>
  <c r="Q165" i="2" s="1"/>
  <c r="N200" i="2"/>
  <c r="O200" i="2" s="1"/>
  <c r="Q200" i="2" s="1"/>
  <c r="N153" i="2"/>
  <c r="O153" i="2" s="1"/>
  <c r="Q153" i="2" s="1"/>
  <c r="N173" i="2"/>
  <c r="O173" i="2" s="1"/>
  <c r="Q173" i="2" s="1"/>
  <c r="P138" i="2"/>
  <c r="O138" i="2"/>
  <c r="Q138" i="2" s="1"/>
  <c r="N81" i="2"/>
  <c r="O81" i="2" s="1"/>
  <c r="Q81" i="2" s="1"/>
  <c r="N58" i="2"/>
  <c r="O58" i="2" s="1"/>
  <c r="Q58" i="2" s="1"/>
  <c r="N120" i="2"/>
  <c r="O120" i="2" s="1"/>
  <c r="Q120" i="2" s="1"/>
  <c r="P37" i="2"/>
  <c r="O37" i="2"/>
  <c r="Q37" i="2" s="1"/>
  <c r="N64" i="2"/>
  <c r="O64" i="2" s="1"/>
  <c r="Q64" i="2" s="1"/>
  <c r="N84" i="2"/>
  <c r="O84" i="2" s="1"/>
  <c r="Q84" i="2" s="1"/>
  <c r="N106" i="2"/>
  <c r="O106" i="2" s="1"/>
  <c r="Q106" i="2" s="1"/>
  <c r="N125" i="2"/>
  <c r="O125" i="2" s="1"/>
  <c r="Q125" i="2" s="1"/>
  <c r="P146" i="2"/>
  <c r="O146" i="2"/>
  <c r="Q146" i="2" s="1"/>
  <c r="N170" i="2"/>
  <c r="O170" i="2" s="1"/>
  <c r="Q170" i="2" s="1"/>
  <c r="N186" i="2"/>
  <c r="O186" i="2" s="1"/>
  <c r="Q186" i="2" s="1"/>
  <c r="P41" i="2"/>
  <c r="O41" i="2"/>
  <c r="Q41" i="2" s="1"/>
  <c r="N107" i="2"/>
  <c r="O107" i="2" s="1"/>
  <c r="Q107" i="2" s="1"/>
  <c r="N71" i="2"/>
  <c r="O71" i="2" s="1"/>
  <c r="Q71" i="2" s="1"/>
  <c r="N157" i="2"/>
  <c r="O157" i="2" s="1"/>
  <c r="Q157" i="2" s="1"/>
  <c r="N45" i="2"/>
  <c r="O45" i="2" s="1"/>
  <c r="Q45" i="2" s="1"/>
  <c r="P98" i="2"/>
  <c r="O98" i="2"/>
  <c r="Q98" i="2" s="1"/>
  <c r="P62" i="2"/>
  <c r="P192" i="2"/>
  <c r="N33" i="2"/>
  <c r="O33" i="2" s="1"/>
  <c r="Q33" i="2" s="1"/>
  <c r="P164" i="2"/>
  <c r="O164" i="2"/>
  <c r="Q164" i="2" s="1"/>
  <c r="P34" i="2"/>
  <c r="O34" i="2"/>
  <c r="Q34" i="2" s="1"/>
  <c r="P43" i="2"/>
  <c r="O43" i="2"/>
  <c r="Q43" i="2" s="1"/>
  <c r="N68" i="2"/>
  <c r="O68" i="2" s="1"/>
  <c r="Q68" i="2" s="1"/>
  <c r="N89" i="2"/>
  <c r="O89" i="2" s="1"/>
  <c r="Q89" i="2" s="1"/>
  <c r="N110" i="2"/>
  <c r="O110" i="2" s="1"/>
  <c r="Q110" i="2" s="1"/>
  <c r="N150" i="2"/>
  <c r="O150" i="2" s="1"/>
  <c r="Q150" i="2" s="1"/>
  <c r="N174" i="2"/>
  <c r="O174" i="2" s="1"/>
  <c r="Q174" i="2" s="1"/>
  <c r="P193" i="2"/>
  <c r="O193" i="2"/>
  <c r="Q193" i="2" s="1"/>
  <c r="N4" i="2"/>
  <c r="O4" i="2" s="1"/>
  <c r="P57" i="2"/>
  <c r="O57" i="2"/>
  <c r="Q57" i="2" s="1"/>
  <c r="P90" i="2"/>
  <c r="O90" i="2"/>
  <c r="Q90" i="2" s="1"/>
  <c r="P29" i="2"/>
  <c r="O29" i="2"/>
  <c r="Q29" i="2" s="1"/>
  <c r="N50" i="2"/>
  <c r="O50" i="2" s="1"/>
  <c r="Q50" i="2" s="1"/>
  <c r="N140" i="2"/>
  <c r="O140" i="2" s="1"/>
  <c r="Q140" i="2" s="1"/>
  <c r="N182" i="2"/>
  <c r="O182" i="2" s="1"/>
  <c r="Q182" i="2" s="1"/>
  <c r="N109" i="2"/>
  <c r="O109" i="2" s="1"/>
  <c r="Q109" i="2" s="1"/>
  <c r="P52" i="2"/>
  <c r="O52" i="2"/>
  <c r="Q52" i="2" s="1"/>
  <c r="N121" i="2"/>
  <c r="O121" i="2" s="1"/>
  <c r="Q121" i="2" s="1"/>
  <c r="N36" i="2"/>
  <c r="O36" i="2" s="1"/>
  <c r="Q36" i="2" s="1"/>
  <c r="P111" i="2"/>
  <c r="O111" i="2"/>
  <c r="Q111" i="2" s="1"/>
  <c r="P39" i="2"/>
  <c r="P82" i="2"/>
  <c r="P147" i="2"/>
  <c r="N97" i="2"/>
  <c r="O97" i="2" s="1"/>
  <c r="Q97" i="2" s="1"/>
  <c r="N181" i="2"/>
  <c r="O181" i="2" s="1"/>
  <c r="Q181" i="2" s="1"/>
  <c r="N92" i="2"/>
  <c r="O92" i="2" s="1"/>
  <c r="Q92" i="2" s="1"/>
  <c r="N30" i="2"/>
  <c r="O30" i="2" s="1"/>
  <c r="Q30" i="2" s="1"/>
  <c r="N53" i="2"/>
  <c r="O53" i="2" s="1"/>
  <c r="Q53" i="2" s="1"/>
  <c r="P72" i="2"/>
  <c r="O72" i="2"/>
  <c r="Q72" i="2" s="1"/>
  <c r="N94" i="2"/>
  <c r="O94" i="2" s="1"/>
  <c r="Q94" i="2" s="1"/>
  <c r="P116" i="2"/>
  <c r="O116" i="2"/>
  <c r="Q116" i="2" s="1"/>
  <c r="N139" i="2"/>
  <c r="O139" i="2" s="1"/>
  <c r="Q139" i="2" s="1"/>
  <c r="N160" i="2"/>
  <c r="O160" i="2" s="1"/>
  <c r="Q160" i="2" s="1"/>
  <c r="P180" i="2"/>
  <c r="O180" i="2"/>
  <c r="Q180" i="2" s="1"/>
  <c r="N171" i="2"/>
  <c r="O171" i="2" s="1"/>
  <c r="Q171" i="2" s="1"/>
  <c r="P119" i="2"/>
  <c r="O119" i="2"/>
  <c r="Q119" i="2" s="1"/>
  <c r="N208" i="2"/>
  <c r="O208" i="2" s="1"/>
  <c r="Q208" i="2" s="1"/>
  <c r="P175" i="2"/>
  <c r="O175" i="2"/>
  <c r="Q175" i="2" s="1"/>
  <c r="P35" i="2"/>
  <c r="P151" i="2"/>
  <c r="P162" i="2"/>
  <c r="P177" i="2"/>
  <c r="P206" i="2"/>
  <c r="P38" i="2"/>
  <c r="P67" i="2"/>
  <c r="P115" i="2"/>
  <c r="P73" i="2"/>
  <c r="P159" i="2"/>
  <c r="P87" i="2"/>
  <c r="P203" i="2"/>
  <c r="P74" i="2"/>
  <c r="P118" i="2"/>
  <c r="P134" i="2"/>
  <c r="K67" i="2"/>
  <c r="M67" i="2" s="1"/>
  <c r="Q67" i="2" s="1"/>
  <c r="K159" i="2"/>
  <c r="M159" i="2" s="1"/>
  <c r="Q159" i="2" s="1"/>
  <c r="K126" i="2"/>
  <c r="M126" i="2" s="1"/>
  <c r="Q126" i="2" s="1"/>
  <c r="K39" i="2"/>
  <c r="M39" i="2" s="1"/>
  <c r="Q39" i="2" s="1"/>
  <c r="K73" i="2"/>
  <c r="M73" i="2" s="1"/>
  <c r="Q73" i="2" s="1"/>
  <c r="K143" i="2"/>
  <c r="M143" i="2" s="1"/>
  <c r="Q143" i="2" s="1"/>
  <c r="K54" i="2"/>
  <c r="M54" i="2" s="1"/>
  <c r="Q54" i="2" s="1"/>
  <c r="K32" i="2"/>
  <c r="M32" i="2" s="1"/>
  <c r="Q32" i="2" s="1"/>
  <c r="K118" i="2"/>
  <c r="M118" i="2" s="1"/>
  <c r="Q118" i="2" s="1"/>
  <c r="K117" i="2"/>
  <c r="M117" i="2" s="1"/>
  <c r="Q117" i="2" s="1"/>
  <c r="K47" i="2"/>
  <c r="M47" i="2" s="1"/>
  <c r="Q47" i="2" s="1"/>
  <c r="K82" i="2"/>
  <c r="M82" i="2" s="1"/>
  <c r="Q82" i="2" s="1"/>
  <c r="K144" i="2"/>
  <c r="M144" i="2" s="1"/>
  <c r="Q144" i="2" s="1"/>
  <c r="K141" i="2"/>
  <c r="M141" i="2" s="1"/>
  <c r="Q141" i="2" s="1"/>
  <c r="K185" i="2"/>
  <c r="M185" i="2" s="1"/>
  <c r="Q185" i="2" s="1"/>
  <c r="K14" i="2"/>
  <c r="M14" i="2" s="1"/>
  <c r="Q14" i="2" s="1"/>
  <c r="K83" i="2"/>
  <c r="M83" i="2" s="1"/>
  <c r="Q83" i="2" s="1"/>
  <c r="K177" i="2"/>
  <c r="M177" i="2" s="1"/>
  <c r="Q177" i="2" s="1"/>
  <c r="K192" i="2"/>
  <c r="M192" i="2" s="1"/>
  <c r="Q192" i="2" s="1"/>
  <c r="K87" i="2"/>
  <c r="M87" i="2" s="1"/>
  <c r="Q87" i="2" s="1"/>
  <c r="K28" i="2"/>
  <c r="M28" i="2" s="1"/>
  <c r="Q28" i="2" s="1"/>
  <c r="K38" i="2"/>
  <c r="M38" i="2" s="1"/>
  <c r="Q38" i="2" s="1"/>
  <c r="K63" i="2"/>
  <c r="M63" i="2" s="1"/>
  <c r="Q63" i="2" s="1"/>
  <c r="K162" i="2"/>
  <c r="M162" i="2" s="1"/>
  <c r="Q162" i="2" s="1"/>
  <c r="K203" i="2"/>
  <c r="M203" i="2" s="1"/>
  <c r="Q203" i="2" s="1"/>
  <c r="K74" i="2"/>
  <c r="M74" i="2" s="1"/>
  <c r="Q74" i="2" s="1"/>
  <c r="K163" i="2"/>
  <c r="M163" i="2" s="1"/>
  <c r="Q163" i="2" s="1"/>
  <c r="K158" i="2"/>
  <c r="M158" i="2" s="1"/>
  <c r="Q158" i="2" s="1"/>
  <c r="K168" i="2"/>
  <c r="M168" i="2" s="1"/>
  <c r="Q168" i="2" s="1"/>
  <c r="K88" i="2"/>
  <c r="M88" i="2" s="1"/>
  <c r="Q88" i="2" s="1"/>
  <c r="K183" i="2"/>
  <c r="M183" i="2" s="1"/>
  <c r="Q183" i="2" s="1"/>
  <c r="K108" i="2"/>
  <c r="M108" i="2" s="1"/>
  <c r="Q108" i="2" s="1"/>
  <c r="K5" i="2"/>
  <c r="M5" i="2" s="1"/>
  <c r="Q5" i="2" s="1"/>
  <c r="K202" i="2"/>
  <c r="M202" i="2" s="1"/>
  <c r="Q202" i="2" s="1"/>
  <c r="K31" i="2"/>
  <c r="M31" i="2" s="1"/>
  <c r="Q31" i="2" s="1"/>
  <c r="K137" i="2"/>
  <c r="M137" i="2" s="1"/>
  <c r="Q137" i="2" s="1"/>
  <c r="K151" i="2"/>
  <c r="M151" i="2" s="1"/>
  <c r="Q151" i="2" s="1"/>
  <c r="K124" i="2"/>
  <c r="M124" i="2" s="1"/>
  <c r="Q124" i="2" s="1"/>
  <c r="K176" i="2"/>
  <c r="M176" i="2" s="1"/>
  <c r="Q176" i="2" s="1"/>
  <c r="K207" i="2"/>
  <c r="M207" i="2" s="1"/>
  <c r="Q207" i="2" s="1"/>
  <c r="K169" i="2"/>
  <c r="M169" i="2" s="1"/>
  <c r="Q169" i="2" s="1"/>
  <c r="K145" i="2"/>
  <c r="M145" i="2" s="1"/>
  <c r="Q145" i="2" s="1"/>
  <c r="K134" i="2"/>
  <c r="M134" i="2" s="1"/>
  <c r="Q134" i="2" s="1"/>
  <c r="K51" i="2"/>
  <c r="M51" i="2" s="1"/>
  <c r="Q51" i="2" s="1"/>
  <c r="K105" i="2"/>
  <c r="M105" i="2" s="1"/>
  <c r="Q105" i="2" s="1"/>
  <c r="M4" i="2"/>
  <c r="K114" i="2"/>
  <c r="M114" i="2" s="1"/>
  <c r="Q114" i="2" s="1"/>
  <c r="K201" i="2"/>
  <c r="M201" i="2" s="1"/>
  <c r="Q201" i="2" s="1"/>
  <c r="K206" i="2"/>
  <c r="M206" i="2" s="1"/>
  <c r="Q206" i="2" s="1"/>
  <c r="K115" i="2"/>
  <c r="M115" i="2" s="1"/>
  <c r="Q115" i="2" s="1"/>
  <c r="K204" i="2"/>
  <c r="M204" i="2" s="1"/>
  <c r="Q204" i="2" s="1"/>
  <c r="K35" i="2"/>
  <c r="M35" i="2" s="1"/>
  <c r="Q35" i="2" s="1"/>
  <c r="K69" i="2"/>
  <c r="M69" i="2" s="1"/>
  <c r="Q69" i="2" s="1"/>
  <c r="K147" i="2"/>
  <c r="M147" i="2" s="1"/>
  <c r="Q147" i="2" s="1"/>
  <c r="K148" i="2"/>
  <c r="M148" i="2" s="1"/>
  <c r="Q148" i="2" s="1"/>
  <c r="K152" i="2"/>
  <c r="M152" i="2" s="1"/>
  <c r="Q152" i="2" s="1"/>
  <c r="K70" i="2"/>
  <c r="M70" i="2" s="1"/>
  <c r="Q70" i="2" s="1"/>
  <c r="K66" i="2"/>
  <c r="M66" i="2" s="1"/>
  <c r="Q66" i="2" s="1"/>
  <c r="K13" i="2"/>
  <c r="M13" i="2" s="1"/>
  <c r="Q13" i="2" s="1"/>
  <c r="K62" i="2"/>
  <c r="M62" i="2" s="1"/>
  <c r="Q62" i="2" s="1"/>
  <c r="K46" i="2"/>
  <c r="M46" i="2" s="1"/>
  <c r="Q46" i="2" s="1"/>
  <c r="K149" i="2"/>
  <c r="M149" i="2" s="1"/>
  <c r="Q149" i="2" s="1"/>
  <c r="P171" i="2" l="1"/>
  <c r="O85" i="1"/>
  <c r="M211" i="2"/>
  <c r="O211" i="2"/>
  <c r="K211" i="2"/>
  <c r="P36" i="1"/>
  <c r="P24" i="1"/>
  <c r="P20" i="1"/>
  <c r="P71" i="1"/>
  <c r="P12" i="1"/>
  <c r="P52" i="1"/>
  <c r="P47" i="1"/>
  <c r="P34" i="1"/>
  <c r="P45" i="1"/>
  <c r="P18" i="1"/>
  <c r="P16" i="1"/>
  <c r="P49" i="1"/>
  <c r="P22" i="1"/>
  <c r="P77" i="1"/>
  <c r="P72" i="1"/>
  <c r="P41" i="1"/>
  <c r="P51" i="1"/>
  <c r="P43" i="1"/>
  <c r="P32" i="1"/>
  <c r="P25" i="1"/>
  <c r="P23" i="1"/>
  <c r="P56" i="1"/>
  <c r="P74" i="1"/>
  <c r="P75" i="1"/>
  <c r="P150" i="2"/>
  <c r="P81" i="2"/>
  <c r="P64" i="2"/>
  <c r="Q4" i="2"/>
  <c r="P157" i="2"/>
  <c r="P107" i="2"/>
  <c r="P58" i="2"/>
  <c r="P165" i="2"/>
  <c r="P160" i="2"/>
  <c r="P53" i="2"/>
  <c r="P92" i="2"/>
  <c r="P186" i="2"/>
  <c r="P84" i="2"/>
  <c r="P174" i="2"/>
  <c r="P45" i="2"/>
  <c r="P71" i="2"/>
  <c r="P125" i="2"/>
  <c r="P120" i="2"/>
  <c r="P200" i="2"/>
  <c r="P65" i="2"/>
  <c r="P30" i="2"/>
  <c r="P181" i="2"/>
  <c r="P121" i="2"/>
  <c r="P109" i="2"/>
  <c r="P140" i="2"/>
  <c r="P110" i="2"/>
  <c r="P68" i="2"/>
  <c r="P33" i="2"/>
  <c r="P106" i="2"/>
  <c r="P153" i="2"/>
  <c r="P208" i="2"/>
  <c r="P139" i="2"/>
  <c r="P94" i="2"/>
  <c r="P97" i="2"/>
  <c r="P36" i="2"/>
  <c r="P182" i="2"/>
  <c r="P50" i="2"/>
  <c r="P4" i="2"/>
  <c r="P89" i="2"/>
  <c r="P170" i="2"/>
  <c r="P173" i="2"/>
  <c r="G19" i="1"/>
  <c r="K19" i="1" s="1"/>
  <c r="M19" i="1" s="1"/>
  <c r="Q19" i="1" s="1"/>
  <c r="G14" i="1"/>
  <c r="K14" i="1" s="1"/>
  <c r="M14" i="1" s="1"/>
  <c r="Q14" i="1" s="1"/>
  <c r="G20" i="1"/>
  <c r="K20" i="1" s="1"/>
  <c r="M20" i="1" s="1"/>
  <c r="Q20" i="1" s="1"/>
  <c r="Q211" i="2" l="1"/>
  <c r="D26" i="4" s="1"/>
  <c r="G4" i="1"/>
  <c r="K4" i="1" l="1"/>
  <c r="G42" i="1"/>
  <c r="K42" i="1" s="1"/>
  <c r="M42" i="1" s="1"/>
  <c r="Q42" i="1" s="1"/>
  <c r="G35" i="1"/>
  <c r="K35" i="1" s="1"/>
  <c r="M35" i="1" s="1"/>
  <c r="Q35" i="1" s="1"/>
  <c r="G45" i="1"/>
  <c r="K45" i="1" s="1"/>
  <c r="M45" i="1" s="1"/>
  <c r="Q45" i="1" s="1"/>
  <c r="G46" i="1"/>
  <c r="K46" i="1" s="1"/>
  <c r="M46" i="1" s="1"/>
  <c r="Q46" i="1" s="1"/>
  <c r="G78" i="1"/>
  <c r="K78" i="1" s="1"/>
  <c r="M78" i="1" s="1"/>
  <c r="Q78" i="1" s="1"/>
  <c r="G49" i="1"/>
  <c r="K49" i="1" s="1"/>
  <c r="M49" i="1" s="1"/>
  <c r="Q49" i="1" s="1"/>
  <c r="G21" i="1"/>
  <c r="K21" i="1" s="1"/>
  <c r="M21" i="1" s="1"/>
  <c r="Q21" i="1" s="1"/>
  <c r="G48" i="1"/>
  <c r="K48" i="1" s="1"/>
  <c r="M48" i="1" s="1"/>
  <c r="Q48" i="1" s="1"/>
  <c r="G44" i="1"/>
  <c r="K44" i="1" s="1"/>
  <c r="M44" i="1" s="1"/>
  <c r="Q44" i="1" s="1"/>
  <c r="G43" i="1"/>
  <c r="K43" i="1" s="1"/>
  <c r="M43" i="1" s="1"/>
  <c r="Q43" i="1" s="1"/>
  <c r="G24" i="1"/>
  <c r="K24" i="1" s="1"/>
  <c r="M24" i="1" s="1"/>
  <c r="Q24" i="1" s="1"/>
  <c r="G23" i="1"/>
  <c r="K23" i="1" s="1"/>
  <c r="M23" i="1" s="1"/>
  <c r="Q23" i="1" s="1"/>
  <c r="G18" i="1"/>
  <c r="K18" i="1" s="1"/>
  <c r="M18" i="1" s="1"/>
  <c r="Q18" i="1" s="1"/>
  <c r="G17" i="1"/>
  <c r="K17" i="1" s="1"/>
  <c r="M17" i="1" s="1"/>
  <c r="Q17" i="1" s="1"/>
  <c r="G16" i="1"/>
  <c r="K16" i="1" s="1"/>
  <c r="G41" i="1"/>
  <c r="K41" i="1" s="1"/>
  <c r="M41" i="1" s="1"/>
  <c r="Q41" i="1" s="1"/>
  <c r="G22" i="1"/>
  <c r="K22" i="1" s="1"/>
  <c r="M22" i="1" s="1"/>
  <c r="Q22" i="1" s="1"/>
  <c r="G34" i="1"/>
  <c r="K34" i="1" s="1"/>
  <c r="M34" i="1" s="1"/>
  <c r="Q34" i="1" s="1"/>
  <c r="M16" i="1" l="1"/>
  <c r="M4" i="1"/>
  <c r="Q4" i="1" s="1"/>
  <c r="G33" i="1"/>
  <c r="K33" i="1" s="1"/>
  <c r="M33" i="1" s="1"/>
  <c r="Q33" i="1" s="1"/>
  <c r="G77" i="1"/>
  <c r="K77" i="1" s="1"/>
  <c r="M77" i="1" s="1"/>
  <c r="Q77" i="1" s="1"/>
  <c r="G75" i="1"/>
  <c r="K75" i="1" s="1"/>
  <c r="M75" i="1" s="1"/>
  <c r="Q75" i="1" s="1"/>
  <c r="G74" i="1"/>
  <c r="K74" i="1" s="1"/>
  <c r="M74" i="1" s="1"/>
  <c r="Q74" i="1" s="1"/>
  <c r="G73" i="1"/>
  <c r="K73" i="1" s="1"/>
  <c r="M73" i="1" s="1"/>
  <c r="Q73" i="1" s="1"/>
  <c r="G72" i="1"/>
  <c r="K72" i="1" s="1"/>
  <c r="M72" i="1" s="1"/>
  <c r="Q72" i="1" s="1"/>
  <c r="G71" i="1"/>
  <c r="K71" i="1" s="1"/>
  <c r="M71" i="1" s="1"/>
  <c r="Q71" i="1" s="1"/>
  <c r="G57" i="1"/>
  <c r="K57" i="1" s="1"/>
  <c r="M57" i="1" s="1"/>
  <c r="Q57" i="1" s="1"/>
  <c r="G56" i="1"/>
  <c r="K56" i="1" s="1"/>
  <c r="M56" i="1" s="1"/>
  <c r="Q56" i="1" s="1"/>
  <c r="G52" i="1"/>
  <c r="K52" i="1" s="1"/>
  <c r="M52" i="1" s="1"/>
  <c r="Q52" i="1" s="1"/>
  <c r="G51" i="1"/>
  <c r="K51" i="1" s="1"/>
  <c r="M51" i="1" s="1"/>
  <c r="Q51" i="1" s="1"/>
  <c r="G47" i="1"/>
  <c r="K47" i="1" s="1"/>
  <c r="M47" i="1" s="1"/>
  <c r="Q47" i="1" s="1"/>
  <c r="G37" i="1"/>
  <c r="K37" i="1" s="1"/>
  <c r="M37" i="1" s="1"/>
  <c r="Q37" i="1" s="1"/>
  <c r="G36" i="1"/>
  <c r="K36" i="1" s="1"/>
  <c r="M36" i="1" s="1"/>
  <c r="Q36" i="1" s="1"/>
  <c r="G32" i="1"/>
  <c r="G25" i="1"/>
  <c r="K25" i="1" s="1"/>
  <c r="M25" i="1" s="1"/>
  <c r="Q25" i="1" s="1"/>
  <c r="G211" i="2"/>
  <c r="K32" i="1" l="1"/>
  <c r="G85" i="1"/>
  <c r="I8" i="4" s="1"/>
  <c r="Q16" i="1"/>
  <c r="I10" i="4"/>
  <c r="M32" i="1" l="1"/>
  <c r="K85" i="1"/>
  <c r="I14" i="4"/>
  <c r="I16" i="4" s="1"/>
  <c r="I18" i="4" s="1"/>
  <c r="I22" i="4" s="1"/>
  <c r="Q32" i="1" l="1"/>
  <c r="Q85" i="1" s="1"/>
  <c r="B26" i="4" s="1"/>
  <c r="F26" i="4" s="1"/>
  <c r="M85" i="1"/>
</calcChain>
</file>

<file path=xl/sharedStrings.xml><?xml version="1.0" encoding="utf-8"?>
<sst xmlns="http://schemas.openxmlformats.org/spreadsheetml/2006/main" count="1038" uniqueCount="510">
  <si>
    <t>položka</t>
  </si>
  <si>
    <t>001</t>
  </si>
  <si>
    <t>chodba</t>
  </si>
  <si>
    <t>počet ks</t>
  </si>
  <si>
    <t>nástěnka - vitrína</t>
  </si>
  <si>
    <t>v š h (mm)</t>
  </si>
  <si>
    <t>002</t>
  </si>
  <si>
    <t>003</t>
  </si>
  <si>
    <t>004</t>
  </si>
  <si>
    <t>005</t>
  </si>
  <si>
    <t>006</t>
  </si>
  <si>
    <t>kavárna</t>
  </si>
  <si>
    <t>kavárna - salonek</t>
  </si>
  <si>
    <t xml:space="preserve">židle kavárenská </t>
  </si>
  <si>
    <t>podnoží kavárenského stolu</t>
  </si>
  <si>
    <t>stolová deska kavárenská</t>
  </si>
  <si>
    <t>700 x 700 x 40</t>
  </si>
  <si>
    <t>informační tabule - ceny</t>
  </si>
  <si>
    <t xml:space="preserve">závěsy </t>
  </si>
  <si>
    <t>předsíň - depozitář knihovny</t>
  </si>
  <si>
    <t>2400 x 600 x 350</t>
  </si>
  <si>
    <t>regál - 8 polic</t>
  </si>
  <si>
    <t>2500 x 1000 x 300</t>
  </si>
  <si>
    <t>depozitář knihovny A</t>
  </si>
  <si>
    <t>depozitář knihovny B</t>
  </si>
  <si>
    <t>2500 x 1300 x 300</t>
  </si>
  <si>
    <t>1030 x 450 x 400</t>
  </si>
  <si>
    <t>Odkládací skříňka</t>
  </si>
  <si>
    <t>wc x sociálky</t>
  </si>
  <si>
    <t>sklad</t>
  </si>
  <si>
    <t>lampa nad odkládací skříňku</t>
  </si>
  <si>
    <t>2400 x  750 x 350</t>
  </si>
  <si>
    <t>2400 x  900 x 350</t>
  </si>
  <si>
    <t>101</t>
  </si>
  <si>
    <t>schodišťová hala</t>
  </si>
  <si>
    <t>125</t>
  </si>
  <si>
    <t>vstupní hala knihovny</t>
  </si>
  <si>
    <t>102</t>
  </si>
  <si>
    <t>hlavní sál knihovny</t>
  </si>
  <si>
    <t>pracovní židle</t>
  </si>
  <si>
    <t>mobilní knihovnický vozík</t>
  </si>
  <si>
    <t>105</t>
  </si>
  <si>
    <t>volný výběr knih</t>
  </si>
  <si>
    <t>106</t>
  </si>
  <si>
    <t>108</t>
  </si>
  <si>
    <t>oddělení teenager</t>
  </si>
  <si>
    <t>107</t>
  </si>
  <si>
    <t>kancelář</t>
  </si>
  <si>
    <t>122</t>
  </si>
  <si>
    <t>118</t>
  </si>
  <si>
    <t>dětské oddělení</t>
  </si>
  <si>
    <t>dětské oddělení - vstup</t>
  </si>
  <si>
    <t>obklad stěny - věšák s háčky</t>
  </si>
  <si>
    <t>117</t>
  </si>
  <si>
    <t>116</t>
  </si>
  <si>
    <t>Kovová spisová skříň - uzamykatelná</t>
  </si>
  <si>
    <t>1950 x 1200 x 400</t>
  </si>
  <si>
    <t>2100 x 900 x 540</t>
  </si>
  <si>
    <t>2100 x 875 x 540</t>
  </si>
  <si>
    <t>2100 x 900 x 280</t>
  </si>
  <si>
    <t>2100 x 875 x 280</t>
  </si>
  <si>
    <t>knihovnický regál 900 oboustranný - základní díl</t>
  </si>
  <si>
    <t>2100 x 575 x 280</t>
  </si>
  <si>
    <t>2100 x 600 x 280</t>
  </si>
  <si>
    <t>1100 x 900 x540</t>
  </si>
  <si>
    <t>knihovnický regál 900 oboustranný - návazný díl</t>
  </si>
  <si>
    <t>knihovnický regál 900 jednostranný - základní díl</t>
  </si>
  <si>
    <t>křesílko, černé dřevěné nohy, žlutý potah</t>
  </si>
  <si>
    <t>Moderní vzhled se dvěma postranními díly, které se setkávají v zádech – včetně bederní opěrky. Oboustranný polštář. Sedák lze umístit kamkoli. Potah jez odolné polyesterové látky..</t>
  </si>
  <si>
    <t>čalouněná židle</t>
  </si>
  <si>
    <t>Židle, vzor dub/šedý vyměnitelný potah na čalounění</t>
  </si>
  <si>
    <t>1100 x 875 x540</t>
  </si>
  <si>
    <t>hodiny nástěnné</t>
  </si>
  <si>
    <t>1820 x 900 x 280</t>
  </si>
  <si>
    <t>1820 x 875 x 280</t>
  </si>
  <si>
    <t>1820 x 575 x 280</t>
  </si>
  <si>
    <t>1820 x 600 x 280</t>
  </si>
  <si>
    <t>1100 x 600 x 540</t>
  </si>
  <si>
    <t>podsedáky - na podium</t>
  </si>
  <si>
    <t>nástěnná police - knihovna ve tvaru stromu - levá</t>
  </si>
  <si>
    <t>nástěnná police - knihovna ve tvaru stromu - pravá</t>
  </si>
  <si>
    <t>1520 x 600 x 280</t>
  </si>
  <si>
    <t>1520 x 575 x 280</t>
  </si>
  <si>
    <t>lampa stojící</t>
  </si>
  <si>
    <t>1500 x220</t>
  </si>
  <si>
    <t>500 x 700</t>
  </si>
  <si>
    <t>rámy na obrazy - na paravany, na stěnu</t>
  </si>
  <si>
    <t xml:space="preserve"> 1170 x 700 x 360</t>
  </si>
  <si>
    <t>časopisecký regál - základní díl</t>
  </si>
  <si>
    <t>časopisecký regál - návazný díl</t>
  </si>
  <si>
    <t xml:space="preserve">1850 x 700 x 280 </t>
  </si>
  <si>
    <t>rámy na obrazy - na stěnu</t>
  </si>
  <si>
    <t>1000 x 700</t>
  </si>
  <si>
    <t>deska průměr 490</t>
  </si>
  <si>
    <t xml:space="preserve">Plastový kávový stolek s dřevěnou deskou, </t>
  </si>
  <si>
    <t>MDF deska s dubovou dýhou, tloušťka 18 mm
podnož stolu z pevného polypropylenu</t>
  </si>
  <si>
    <t>stolička pod věšák - tvar "prasátko"</t>
  </si>
  <si>
    <t xml:space="preserve"> Žlutá barva, Světlé dřevo, Polyester, Kaučuk, Pěna</t>
  </si>
  <si>
    <t>dětský stolek s úložným prostorem šedý</t>
  </si>
  <si>
    <t xml:space="preserve">dětská židle </t>
  </si>
  <si>
    <t>plakát - na střed mezi okny - motiv strom a slunce</t>
  </si>
  <si>
    <t>700 x 1000</t>
  </si>
  <si>
    <t>500 x 500</t>
  </si>
  <si>
    <t>polštář - liška</t>
  </si>
  <si>
    <t>polštář - výplň</t>
  </si>
  <si>
    <t>potah na polštář zlatožlutý</t>
  </si>
  <si>
    <t>500 x  400</t>
  </si>
  <si>
    <t>měkký polštář s potiskem spící lišky</t>
  </si>
  <si>
    <t>300 x 300 x 100</t>
  </si>
  <si>
    <t>rámy na dětské kresby</t>
  </si>
  <si>
    <t>300 x 400</t>
  </si>
  <si>
    <t>stolička - ke stolu pro veřejnost PC katalogy</t>
  </si>
  <si>
    <t>550 x 500 x 350</t>
  </si>
  <si>
    <t>stolek ke křeslům - kulatý</t>
  </si>
  <si>
    <t>800 x 800 x400</t>
  </si>
  <si>
    <t>křeslo B</t>
  </si>
  <si>
    <t>810 x 880</t>
  </si>
  <si>
    <t>plakáty do rámu</t>
  </si>
  <si>
    <t>číslo místnosti</t>
  </si>
  <si>
    <t>Plakát hala 4 - Grafická ilustrace překrývajících se kruhů v černé a béžové barvě na šedobéžovém pozadí s nerovnoměrným barevným efektem</t>
  </si>
  <si>
    <t xml:space="preserve">Plakát je tištěn kvalitními inkousty na prémiový design papír o kvalitě s certifikací FSC 200 g/m2. Papír má matný finiš a hladký povrch. </t>
  </si>
  <si>
    <t xml:space="preserve">Plakát hala 2 - Grafický plakát v minimalistickém vzhledu s geometrickými tvary v černé, šedé a bílé barvě. </t>
  </si>
  <si>
    <t>Plakát hala 3 - Grafická ilustrace černých a béžových tvarů a kruhů na šedobéžovém pozadí s nerovnoměrným barevným efektem.</t>
  </si>
  <si>
    <t>otočná židle s čalouněným sedákem a opěrákem z kvalitní síťoviny (100% polyester), kloubové nastavení zádové opěrky, nastavení tuhosti naklápění opěráku, plynule výškově stavitelná pomocí plynového pístu, plastový zesílený kříž, tvrdá kolečka na měkké podlahy, výškově nastavitelné područky z tvrzeného PUR plastu, nosnost 120 kg</t>
  </si>
  <si>
    <t>106 x55x48</t>
  </si>
  <si>
    <t>standardní model ale v černé barvě RAL 9005 (jiný odstín než je na referenci)</t>
  </si>
  <si>
    <t>stoličky - schůdky</t>
  </si>
  <si>
    <t xml:space="preserve">Stupátko je vyrobeno s masivního dřeva s povrchovým lakem. Otvor v horním schůdku usnadňuje přenášení.
</t>
  </si>
  <si>
    <t>500 x 430 x 390</t>
  </si>
  <si>
    <t xml:space="preserve"> 85 x 245 x 245</t>
  </si>
  <si>
    <r>
      <t xml:space="preserve">Mikrosystém - s reproduktory o výkonu 40 W, FM rádio s 40 předvolbami, rozhraní IN jack 3,5 mm vstup a USB, rozhraní OUT RCA/Cinch a </t>
    </r>
    <r>
      <rPr>
        <b/>
        <sz val="11"/>
        <color theme="1"/>
        <rFont val="Calibri"/>
        <family val="2"/>
        <charset val="238"/>
        <scheme val="minor"/>
      </rPr>
      <t>sluchátkový výstup,</t>
    </r>
    <r>
      <rPr>
        <sz val="11"/>
        <color theme="1"/>
        <rFont val="Calibri"/>
        <family val="2"/>
        <charset val="238"/>
        <scheme val="minor"/>
      </rPr>
      <t xml:space="preserve"> podpora MP3, kompatibilní s Bluetooth, CD přehrávač, USB slot, dálkové ovládání</t>
    </r>
  </si>
  <si>
    <t>přehrávač audioknih</t>
  </si>
  <si>
    <t xml:space="preserve">350 x 500 x </t>
  </si>
  <si>
    <t>recyklované teakové dřevo a kovový rám</t>
  </si>
  <si>
    <t xml:space="preserve">500 x700 </t>
  </si>
  <si>
    <t>košík pro výpůjčky stohovatelný</t>
  </si>
  <si>
    <t>175 x 250 x 250</t>
  </si>
  <si>
    <t>Vyroben je z mřížkového kovu v černém provedení, madlo je z ohýbaného  dřeva, které je možné sklopit a stohovat do výšky s ostatními koši</t>
  </si>
  <si>
    <t>LED stolní lampička v černé barvě</t>
  </si>
  <si>
    <t>430 x 185 x 130</t>
  </si>
  <si>
    <t>LED stolní lampička s LED světelným zdrojem má tři stupně stmívání, příkon max. 4 W, světelný tok max. 280 lm, teplota světla 4500 K. Změna jasu a spínání se provádí dotykem prstem, energetická třída A+</t>
  </si>
  <si>
    <t>Korpus lamino síla 25mm Dub Halifax přírodní H1180 ST37 Egger
Plná záda regálů lamino síla 18 mm Prémiově bílá W1000 ST9 Egger 
5x police plechové RAL Silk Gray 7044 hloubka 250 mm, šíře 550 mm</t>
  </si>
  <si>
    <t xml:space="preserve">Korpus lamino síla 25mm Dub Halifax přírodní H1180 ST37 Egger
Plná záda regálů lamino síla 18 mm Prémiově bílá W1000 ST9 Egger 
Police plechové RAL Silk Gray 7044 hloubka 250 mm, šíře 850 mm </t>
  </si>
  <si>
    <r>
      <t xml:space="preserve">Korpus lamino síla 25mm Dub Halifax přírodní H1180 ST37 Egger
Plná záda regálů </t>
    </r>
    <r>
      <rPr>
        <b/>
        <sz val="11"/>
        <color theme="1"/>
        <rFont val="Calibri"/>
        <family val="2"/>
        <charset val="238"/>
        <scheme val="minor"/>
      </rPr>
      <t>pouze do výše 4 police</t>
    </r>
    <r>
      <rPr>
        <sz val="11"/>
        <color theme="1"/>
        <rFont val="Calibri"/>
        <family val="2"/>
        <charset val="238"/>
        <scheme val="minor"/>
      </rPr>
      <t xml:space="preserve"> lamino síla 18 mm Prémiově bílá W1000 ST9 Egger 
Police plechové RAL Silk Gray 7044 hloubka 250 mm, šíře 850 mm / 550 mm</t>
    </r>
  </si>
  <si>
    <t xml:space="preserve">Korpus lamino síla 25mm Dub Halifax přírodní H1180 ST37 Egger
Plná záda regálů pouze do výše 4 police lamino síla 18 mm Prémiově bílá W1000 ST9 Egger 
Police plechové RAL Silk Gray 7044 hloubka 250 mm, šíře 850 mm </t>
  </si>
  <si>
    <t xml:space="preserve">stejná designová řada jako knihvnické regály, lamino síla 25mm korpus Dub Halifax přírodní H1180 ST37 Egger přední dvířka s kapsou na časopis z ohýbaného lakovaného plechu, na 10 titulů časopisů RAL bílá 9003 Signal White
Plná záda regálů síla 18 mm Prémiově bílá W1000 ST9 Egger 
</t>
  </si>
  <si>
    <t>Korpus lamino síla 25mm Dub Halifax přírodní H1180 ST37 Egger
Plná záda regálů pouze do výše 4 police lamino síla 18 mm Prémiově bílá W1000 ST9 Egger 
Police plechové RAL Silk Gray 7044 hloubka 250 mm, šíře 850 mm</t>
  </si>
  <si>
    <t>Korpus lamino síla 25mm Dub Halifax přírodní H1180 ST37 Egger
Plná záda regálů lamino síla 18 mm Prémiově bílá W1000 ST9 Egger 
Police plechové RAL Silk Gray 7044 hloubka 250 mm, šíře 850 mm</t>
  </si>
  <si>
    <r>
      <t xml:space="preserve">Korpus lamino síla 25mm Dub Halifax přírodní H1180 ST37 Egger
Plná záda regálů </t>
    </r>
    <r>
      <rPr>
        <b/>
        <sz val="11"/>
        <color theme="1"/>
        <rFont val="Calibri"/>
        <family val="2"/>
        <charset val="238"/>
        <scheme val="minor"/>
      </rPr>
      <t>pouze do výše 4 police</t>
    </r>
    <r>
      <rPr>
        <sz val="11"/>
        <color theme="1"/>
        <rFont val="Calibri"/>
        <family val="2"/>
        <charset val="238"/>
        <scheme val="minor"/>
      </rPr>
      <t xml:space="preserve">  lamino síla 18 mm Prémiově bílá W1000 ST9 Egger 
Police plechové RAL Silk Gray 7044 hloubka 250 mm, šíře 850 mm</t>
    </r>
  </si>
  <si>
    <r>
      <t xml:space="preserve">Korpus lamino síla 25mm Dub Halifax přírodní H1180 ST37 Egger
Plná záda regálů </t>
    </r>
    <r>
      <rPr>
        <b/>
        <sz val="11"/>
        <color theme="1"/>
        <rFont val="Calibri"/>
        <family val="2"/>
        <charset val="238"/>
        <scheme val="minor"/>
      </rPr>
      <t>pouze do výše 4 police</t>
    </r>
    <r>
      <rPr>
        <sz val="11"/>
        <color theme="1"/>
        <rFont val="Calibri"/>
        <family val="2"/>
        <charset val="238"/>
        <scheme val="minor"/>
      </rPr>
      <t xml:space="preserve"> lamino síla 18 mm Prémiově bílá W1000 ST9 Egger 
Police plechové RAL Silk Gray 7044 hloubka 250 mm, šíře 850 mm</t>
    </r>
  </si>
  <si>
    <t>Korpus lamino síla 25mm Dub Halifax přírodní H1180 ST37 Egger
Plná záda regálů lamino síla 18 mm Prémiově bílá W1000 ST9 Egger 
Police plechové RAL 8022 Black Brown hloubka 250 mm, šíře 850 mm</t>
  </si>
  <si>
    <t>nástěnka kruh</t>
  </si>
  <si>
    <t>Černobílý fotografický umělecký plakát s fotografií na horkovzdušném balónu letícím nad hornatou krajinou, plakát bude umístěn na střed stěny nad podium, gtisk na plný formát 700 x1000</t>
  </si>
  <si>
    <t xml:space="preserve">stůl kancelářský </t>
  </si>
  <si>
    <t>Korpus lamino síla 25mm Dub Halifax přírodní H1180 ST37 Egger
Plná záda regálů pouze do výše 4 police lamino síla 18 mm Prémiově bílá W1000 ST9 Egger 
Police plechové RAL 8022 Black Brown hloubka 250 mm, šíře 550 mm</t>
  </si>
  <si>
    <t>Korpus lamino síla 25mm Dub Halifax přírodní H1180 ST37 Egger
Plná záda regálů pouze do výše 4 police lamino síla 18 mm Prémiově bílá W1000 ST9 Egger 
Police plechové RAL Silk Gray 7044 hloubka 250 mm, šíře 550 mm</t>
  </si>
  <si>
    <t>Nástěnka ve tvaru kruhu o průměru 59 cm v barvě  FRESH PINEAPPLE nalepená na MDF desce, materiál přírodní lino Marmoleum</t>
  </si>
  <si>
    <t>750 průměr</t>
  </si>
  <si>
    <t>590 průměr</t>
  </si>
  <si>
    <t>Nalepovací hodiny z z litého hliníku,  pracují z jedné standardní baterie AA. Velmi tichý chod - netikají, nejsou slyšet, strojek Quartz. Hodiny se dokonale hodí do moderních kanceláří a apartmánů.</t>
  </si>
  <si>
    <t>Nástěnka ve tvaru kruhu o průměru 75 cm v barvě K206 OYSTER SHELL nalepená na MDF desce, materiál přírodní lino Marmoleum</t>
  </si>
  <si>
    <t>Nástěnka ve tvaru kruhu o průměru 59 cm v barvě  K182 POTATO SKIN nalepená na MDF desce, materiál přírodní lino Marmoleum</t>
  </si>
  <si>
    <t>750 x 1400 x 800</t>
  </si>
  <si>
    <t>Korpus lamino síla 25mm Kašmírově šedá U702 ST9 Egger
Plná záda regálů lamino síla 18 mm Prémiově bílá W1000 ST9 Egger 
Police plechové  RAL 9003 Signal White hloubka 250 mm, šíře 550 mm</t>
  </si>
  <si>
    <t>Korpus lamino síla 25mm Dub Halifax přírodní H1180 ST37 Egger
Plná záda regálů lamino síla 18 mm Prémiově bílá W1000 ST9 Egger 
Police plechové  RAL Silk Gray 7044 hloubka 250 mm, šíře 850 mm</t>
  </si>
  <si>
    <t>640 x 400 x 600</t>
  </si>
  <si>
    <t>Uzamykatelný mobilní kontejner se 4 zásuvkami na ukládání dokumentů, materiál lamino Kronospan - U 0190 BS Black</t>
  </si>
  <si>
    <t>kontejner mobilní uzamykatelný</t>
  </si>
  <si>
    <t>610 x 910</t>
  </si>
  <si>
    <t>rám na obrazy - na stěnu</t>
  </si>
  <si>
    <t>Plakát s abstraktní malbou v krásném akvarelu. Motiv je malován tmavou podšívkou a zlatou simulací na pískově zbarveném pozadí. Ilustrace zobrazuje listy a rostliny před abstraktním sluncem, tisk s bílým lemem k oříznutí formátu</t>
  </si>
  <si>
    <t>Látka: 100% polyester (min. z 90 % recyklované)
Rám: Lepenka (min. 100 % recyklované), dřevotříska, Vrstvené dřevo, Polyuretanová pěna 25 kg/m3., Dřevovláknitá deska, masivní dřevo, překližka, Vysoce pružná polyuretanová pěna (studená pěna) 35 kg/m3. Pružina: ocel Nohy: Masivní buk, tónovaný lak</t>
  </si>
  <si>
    <t>křeslo ušák tmavě šedý</t>
  </si>
  <si>
    <t>990 x 820 x860</t>
  </si>
  <si>
    <t>Hlavní materiál textil barva světle šedá , čalounění výplň: pásové pružení, Nosag pružiny, jádro z polyuretanové pěny, výška nohy cca: 18 cm materiál kov černý</t>
  </si>
  <si>
    <t xml:space="preserve">Židle série Stockholm kloubí prvky skandinávského designu s technologií TON. Sedák modelu je vyroben z ohýbané překližky v barvě Black Grain (B 123) - Buk Standard  </t>
  </si>
  <si>
    <t>koberec kruh</t>
  </si>
  <si>
    <t>kruhový koberec, odstín ethno vzoru černo šedo krémová bílá 100% polypropylen</t>
  </si>
  <si>
    <t>květináč na nožičkách</t>
  </si>
  <si>
    <t>Grafická ilustrace zlatých citrónů a hnědých lístků na béžovém texturovaném pozadí.Plakát je vytištěn s bílým okrajem kolem motivu.</t>
  </si>
  <si>
    <t>Grafická ilustrace zlatého citrónu s hnědými lístky na texturovaném béžovém pozadí. Plakát je vytištěn s bílým okrajem kolem motivu.</t>
  </si>
  <si>
    <t>Grafická ilustrace větviček a zlatých puntíků a černých lístků na béžovém texturovaném pozadí.Plakát je vytištěn s bílým okrajem kolem motivu. Tisk je k dostání v rozměru 61 x 91,5, díky bílému lemu se může do rámu upravit jeho velikost.</t>
  </si>
  <si>
    <t>610 x 915</t>
  </si>
  <si>
    <t>Grafická ilustrace větviček a zlatých puntíků na béžovém texturovaném pozadí.Plakát je vytištěn s bílým okrajem kolem motivu. Tisk je k dostání v rozměru 70 x 105, díky bílému lemu se může do rámu upravit jeho velikost.</t>
  </si>
  <si>
    <t>700 x 1050</t>
  </si>
  <si>
    <t>záclony</t>
  </si>
  <si>
    <t>Závěsy, 1 pár, bílá, 145x300 cm.100 % polyester (100% recyklovaný)Záclony je nutné před aplikací seprat, aby se srazily na konstantní délku.Pak upravit jejich délku dle aktuální výšky parapetu. V balení jsou dva kusy závěsu - sada pro jedno okno.</t>
  </si>
  <si>
    <t>Zatemňovací závěsy, 1 pár, světle šedá, 145x300 cm 100% polyester (min. z 90 % recyklované) Závěsy je nutné před aplikací seprat, aby se srazily na konstantní délku.Pak upravit jejich délku dle aktuální výšky parapetu. V balení jsou dva kusy závěsu - sada pro jedno okno.</t>
  </si>
  <si>
    <t>1450 x 3000</t>
  </si>
  <si>
    <t>1450 x 30</t>
  </si>
  <si>
    <t>garnyž dvoukolejnice</t>
  </si>
  <si>
    <t>Záclonová dvoukolejnice s krycím čelem v barvě bílé pro montáž na strop. Kolejnici je nutné rozměrově upravit tak, aby byla využita celá šíře špalety. Kolejnici je nutné dodat i s závěsnými háčky. Rozměr 150 cm maximální rozměr jednoho kusu.</t>
  </si>
  <si>
    <t>Molitanový sedák na zem nebo na vyvýšení židle - potah koženka - kombinace žlutých a oranžových</t>
  </si>
  <si>
    <t>2200 x 2550 x150</t>
  </si>
  <si>
    <t>Police na knihy ve tvaru stromu, medově hnědá, materiál borovice. Dodání včetně montáže na stěnu.</t>
  </si>
  <si>
    <t xml:space="preserve">624 x 635 x 455 </t>
  </si>
  <si>
    <t>dřevo, MDF, polypropylen, komfortní židlička v barevném provedení white, Materiál: dřevo/MDF, polypropylen</t>
  </si>
  <si>
    <t>580 x 370 x 300</t>
  </si>
  <si>
    <t>Povlak na polštář, zlatožlutá, 50x50 cm 100% bavlna</t>
  </si>
  <si>
    <t>Povlak na polštář, krémová/puntíkovaný vzor černá, 50x50 cm 100% bavlna</t>
  </si>
  <si>
    <t>Grafický plakát s motivem východu slunce a siluetou stromu.
Plakát je orámován tištěným bílým okrajem, je možné upravit formát do rámu.
Plakát je tištěn kvalitními inkousty na prémiový design papír o kvalitě s certifikací FSC 200 g/m2.</t>
  </si>
  <si>
    <t>plakát - slunce a rostliny</t>
  </si>
  <si>
    <t>400 x 600</t>
  </si>
  <si>
    <t xml:space="preserve">Grafický plakát s motivem východu slunce a siluetou větví stromů.
Plakát je orámován tištěným bílým okrajem, je možné upravit formát do rámu!
</t>
  </si>
  <si>
    <t xml:space="preserve">Grafický plakát s motivem východu slunce a siluetami ptáků.
Plakát je orámován tištěným bílým okrajem, je možné upravit formát do rámu!
</t>
  </si>
  <si>
    <t>plakáty slunce I.</t>
  </si>
  <si>
    <t>plakáty slunce II.</t>
  </si>
  <si>
    <t>400 x 500</t>
  </si>
  <si>
    <t>Nást. skříňka s nastavitelnými policemi/2 dvířky, korpus černá dřevotříska síla 18 mm, melaminová fólie, plastový lem, dvířka v matném tmavě šedém provedení s vestavěnými úchytkami</t>
  </si>
  <si>
    <t>lednice</t>
  </si>
  <si>
    <t>skříň pro vestavnou lednici</t>
  </si>
  <si>
    <t>1000 x 600 x 386</t>
  </si>
  <si>
    <t>1000 x 400 x 386</t>
  </si>
  <si>
    <t>1000 x 600 x 391</t>
  </si>
  <si>
    <t>143 x 35 x 240</t>
  </si>
  <si>
    <t>Ocelová nástěnná konzole nástěnná konzole s předvrtanými otvory, nasazovací plastový kryt černý, nosnost 25 kg</t>
  </si>
  <si>
    <t>400 x 320 x 800</t>
  </si>
  <si>
    <t>Černý kovový botník - lakovaný kov, perforované police</t>
  </si>
  <si>
    <t>věšák černý kov</t>
  </si>
  <si>
    <t>botník černý kov</t>
  </si>
  <si>
    <t xml:space="preserve">servisní pult - spodní kuchyňská skříňka </t>
  </si>
  <si>
    <t>2400 x 600 x 600</t>
  </si>
  <si>
    <t>880 x 600 x 621</t>
  </si>
  <si>
    <t>spodní skříňka s nastavitelnými policemi 1 dvířka, 1 zásuvka, korpus bílá dřevotříska síla 18 mm, melaminová fólie, plastový lem, dvířka vse vzorem dubu s vestavěnými úchytkami</t>
  </si>
  <si>
    <t>pracovní kuchyňská deska</t>
  </si>
  <si>
    <t>zásuvka do pracovní desky servisní pult</t>
  </si>
  <si>
    <t>skříňka nástěná nad kancelářský stůl samostatný</t>
  </si>
  <si>
    <t xml:space="preserve">kuchyňka - spodní kuchyňská skříňka dřez </t>
  </si>
  <si>
    <t>spodní skříňka, 1 dvířka, korpus bílá dřevotříska síla 18 mm, melaminová fólie, plastový lem, dvířka vse vzorem dubu s vestavěnými úchytkami</t>
  </si>
  <si>
    <t>spodní skříňka s 2 nastavitelnými policemi 1 dvířka,  korpus bílá dřevotříska síla 18 mm, melaminová fólie, plastový lem, dvířka vse vzorem dubu s vestavěnými úchytkami</t>
  </si>
  <si>
    <t>kuchyňka spodní skříňka základní</t>
  </si>
  <si>
    <t>kuchyňka - spodní kuchyňská skříňka 1 zásuvka</t>
  </si>
  <si>
    <t>70x80x100</t>
  </si>
  <si>
    <t>Zásuvkový blok s posuvným víkem v matné černé barvě, 1x zásuvka 230V a 1x USB-A nabíječka, kabel 1.9m, zabudovaná do pracovní desky servisního pultu</t>
  </si>
  <si>
    <t>Vestavný dřez s odkapávačem, černá/směs křemene, 72x46 cm</t>
  </si>
  <si>
    <t>dřez kuchyňský s odkapem černý</t>
  </si>
  <si>
    <t>180 x 720 x 460</t>
  </si>
  <si>
    <t xml:space="preserve">kuchyňka horní skříňka </t>
  </si>
  <si>
    <t>Nást. skříňka s nastavitelnými policemi/2 dvířky, korpus bílá dřevotříska síla 18 mm, melaminová fólie, plastový lem, dvířka v matném bílém  provedení s vestavěnými úchytkami</t>
  </si>
  <si>
    <t>Nást. skříňka s nastavitelnými policemi/2 dvířky, korpus bílá dřevotříska síla 18 mm, melaminová fólie, plastový lem, dvířka v provedení dub  s vestavěnými úchytkami</t>
  </si>
  <si>
    <t>skříňka nástěná nad kancelářské stoly</t>
  </si>
  <si>
    <t>nástěnka korková černý rám</t>
  </si>
  <si>
    <t>900 x 600</t>
  </si>
  <si>
    <t>Šedá korková tabule v dřevěném rámu 90x60 cm</t>
  </si>
  <si>
    <t>Korková nástěnka v černém dřevěném rámu 90x60cm</t>
  </si>
  <si>
    <t>dřezová baterie černá</t>
  </si>
  <si>
    <t xml:space="preserve">Páková stojánková dřezová baterie se silikonovým ramínkem v černé barvě. S matným povrchem. </t>
  </si>
  <si>
    <t>4 nohy, 1400 x 800 mm, černý rám ocel RAL 9005, deska stolu lamino - Kronospan - 0197 SU Chinchilla grey</t>
  </si>
  <si>
    <t>mikrovlnná trouba volně stojící</t>
  </si>
  <si>
    <t>259 x 440 x 364 </t>
  </si>
  <si>
    <t>boční výkryt bílého korpusu v barvě čelních dvířek</t>
  </si>
  <si>
    <t>2430 x 635 x 28</t>
  </si>
  <si>
    <t>zadní obkladový panel</t>
  </si>
  <si>
    <t>Pracovní deska, světle šedá imitace betonu/laminát  - desku je možné rozměrově upravit na délku  kuchyňské sestavy</t>
  </si>
  <si>
    <t>Kabelová průchodka černá</t>
  </si>
  <si>
    <t>Kabelová průchodka 60 mm černá - do každého pracovního stolu 1 ks</t>
  </si>
  <si>
    <t>nástěnka korková v šedé úpravě s dřevěným rámem</t>
  </si>
  <si>
    <t>rychlovarná konvice černá</t>
  </si>
  <si>
    <t>730 x 750 x 400</t>
  </si>
  <si>
    <r>
      <t xml:space="preserve">Korpus lamino síla 25mm  Kašmírově šedá U702 ST9  Egger
Plná záda regálů lamino síla 18 mm Prémiově bílá W1000 ST9 Egger 
Police plechové </t>
    </r>
    <r>
      <rPr>
        <sz val="11"/>
        <rFont val="Calibri"/>
        <family val="2"/>
        <charset val="238"/>
        <scheme val="minor"/>
      </rPr>
      <t>RAL 9010 Pure white</t>
    </r>
    <r>
      <rPr>
        <sz val="11"/>
        <color theme="1"/>
        <rFont val="Calibri"/>
        <family val="2"/>
        <charset val="238"/>
        <scheme val="minor"/>
      </rPr>
      <t xml:space="preserve"> hloubka 250 mm, šíře 850 mm</t>
    </r>
  </si>
  <si>
    <t>730 x 710 x730</t>
  </si>
  <si>
    <t>Korpus lamino síla 25mm  Dub Halifax přírodní H1180 ST37 Egger
Plná záda regálů lamino síla 18 mm Prémiově bílá W1000 ST9 Egger Police plechové RAL 9010 Pure white hloubka 250 mm, šíře 850 mm 6 polic. Police jsou nutné zajistit proti případnému převrhnutí do stěn</t>
  </si>
  <si>
    <t>Korpus lamino síla 25mm  Dub Halifax přírodní H1180 ST37 Egger
Plná záda regálů lamino síla 18 mm Prémiově bílá W1000 ST9 Egger Police plechové RAL 9010 Pure white hloubka 250 mm, šíře 550 mm 6 polic. Police jsou nutné zajistit proti případnému převrhnutí do stěn</t>
  </si>
  <si>
    <t>Korpus lamino síla 25mm  Kašmírově šedá U702 ST9  Egger
Plná záda regálů lamino síla 18 mm Prémiově bílá W1000 ST9 Egger 
Police plechové RAL 9010 Pure white hloubka 250 mm, šíře 850 mm</t>
  </si>
  <si>
    <t>Korpus lamino síla 25mm  Kašmírově šedá U702 ST9  Egger
Plná záda regálů lamino síla 18 mm Prémiově bílá W1000 ST9 Egger Police plechové RAL 9010 Pure white hloubka 250 mm, šíře 850 mm. Sestava je opatřena aretovacími kolečky</t>
  </si>
  <si>
    <t>masivní dřevo, akrylová barva černá</t>
  </si>
  <si>
    <t>stupátko protiskluzové</t>
  </si>
  <si>
    <t>Stupátko je vyrobeno z vysoce kvalitního plastu, na spodní straně opatřeno bezpečnostní protiskluzovou vrstvou, má 2 úchyty na přenášení.
Barevná kombinace světlá a tmavá šedá.</t>
  </si>
  <si>
    <t>130 x 290 x 210</t>
  </si>
  <si>
    <t>Korpus lamino síla 25mm  Dub Halifax přírodní H1180 ST37 Egger
Plná záda regálů lamino síla 18 mm Prémiově bílá W1000 ST9 Egger Police plechové RAL 9010 Pure white hloubka 250 mm, šíře 850 mm 6 polic. Police jsou nutné zajistit proti případnému převrhnutí do obvodových stěn.</t>
  </si>
  <si>
    <t>rámy na plakáty</t>
  </si>
  <si>
    <t>Korpus lamino síla 25mm  Kašmírově šedá U702 ST9  Egger
Plná záda regálů lamino síla 18 mm Prémiově bílá W1000 ST9 Egger 
Police plechovéRAL 9010 Pure white hloubka 250 mm, šíře 850 mm</t>
  </si>
  <si>
    <t>1100 x 600 x 280</t>
  </si>
  <si>
    <t>Korpus lamino síla 25mm Dub Halifax přírodní H1180 ST37 Egger
Plná záda regálů lamino síla 18 mm Prémiově bílá W1000 ST9 Egger 
Police plechové RAL Silk Gray 7044 hloubka 250 mm, šíře 550 mm</t>
  </si>
  <si>
    <t>plakát</t>
  </si>
  <si>
    <t>rámy na obrazy - na stěny schodiště</t>
  </si>
  <si>
    <t>podložka pod PC</t>
  </si>
  <si>
    <t>5 × 40-49 × 22,1-31</t>
  </si>
  <si>
    <t>Podložka pod PC - pojízdná, s brzdou a bočnicí, nastavitelná délka, materiál ocel a ABS, barva černá</t>
  </si>
  <si>
    <t>300x400</t>
  </si>
  <si>
    <t>plakát strom anstraktní</t>
  </si>
  <si>
    <t>Plakát z kategorie ilustrace s malbou abstraktního stromu ve žluté a hnědé barvě na světlém pozadí pískové barvy</t>
  </si>
  <si>
    <t>rostliny zelené</t>
  </si>
  <si>
    <t>nástěnná polička pro audiotechniku - poslech audioknih</t>
  </si>
  <si>
    <t>stejná designová řada jako knihovnické regály, lamino korpus, přední dvířka s kapsou na časopis z ohýbaného lakovaného plechu, na 10 titulů časopisů</t>
  </si>
  <si>
    <t>plakát audiokoutek</t>
  </si>
  <si>
    <t>Plakát s kruhem pískové barvy se strukturou ve spodní části orámovanou vodorovnými čarami v černé barvě</t>
  </si>
  <si>
    <t>zásuvka do čela schodů podia - pro nabíjení techniky a připojhení např. projektoru</t>
  </si>
  <si>
    <t>litinový podstavec tloušťky 7mm, který je zespoda opatřen plastovými špunty s regulací. Sloupky  ocelové 8x8cm. Povrchová úprava je provedena v matné černé práškové barvě s jemně strukturovaným povrchem.</t>
  </si>
  <si>
    <t>kancelář - denní místnost</t>
  </si>
  <si>
    <t>LED osvětlení v horních skříňkách po celé délce kuchyňské sestavy</t>
  </si>
  <si>
    <t>v závislosti na finálním zaměření prostor - odhad</t>
  </si>
  <si>
    <t>V barvě pracovní desky - imitace betonu</t>
  </si>
  <si>
    <t>konzole -  systém nástěnných polic nad servisní pult z nízkých kuchyňských skříněk - pro atyp č. 12</t>
  </si>
  <si>
    <t>963 x 931 x 26</t>
  </si>
  <si>
    <t>360 x 630</t>
  </si>
  <si>
    <t>chladící vitrína pultovíá</t>
  </si>
  <si>
    <r>
      <t xml:space="preserve">stolová deska přídavného stolu k </t>
    </r>
    <r>
      <rPr>
        <b/>
        <sz val="11"/>
        <color theme="1"/>
        <rFont val="Calibri"/>
        <family val="2"/>
        <charset val="238"/>
        <scheme val="minor"/>
      </rPr>
      <t>atypu č.10</t>
    </r>
  </si>
  <si>
    <t>Květináč je vyrobený z kompozitního vodotěsného bílého matného materiálu, nízkou hmotnost a vysokou pevnost a stálost tvaru, lakovaný povrch s matnou barvou. Podpůrné nohy jsou vyrobeny z masivního dřeva, povrchová úprava lak.</t>
  </si>
  <si>
    <t>600 x 240</t>
  </si>
  <si>
    <t>Aglaonema -stálezelená pokojová rostlina s nádhernými okrasnými listy, odolná, která přispívá k čištění vzduchu v místnosti.</t>
  </si>
  <si>
    <t>lednice ve skládku kavárny</t>
  </si>
  <si>
    <t>202,7 × 59,6 × 67,8 cm (V×Š×H)</t>
  </si>
  <si>
    <t xml:space="preserve"> 750 x 1050</t>
  </si>
  <si>
    <t>008, 010</t>
  </si>
  <si>
    <t>110,123,113</t>
  </si>
  <si>
    <t>lavice</t>
  </si>
  <si>
    <t xml:space="preserve">Pohovka - všestranná stolička - vysoké kulaté nohy, které usnadňují úklid. </t>
  </si>
  <si>
    <t>průměr 1200 mm</t>
  </si>
  <si>
    <t>Výška sedáku: 425 mm
Průměr: 1200 mm
Barva: Šedohnědá
Materiál: Textilie
Specifikace materiálu: Nevotex - Blues CS II 9168
Složení: 100% Polyester Trevira CS
Otěruvzdornost: 80000 Md
Barva konstrukce: Černá
Kód barvy konstrukce: RAL 9005
Materiál konstrukce: Ocel
Počet sedáků: 4</t>
  </si>
  <si>
    <t>Součet bez DPH</t>
  </si>
  <si>
    <t>DPH 21%</t>
  </si>
  <si>
    <t>1.N.P.</t>
  </si>
  <si>
    <t>2.N.P.</t>
  </si>
  <si>
    <t>Vybavení prostor 1. N.P.</t>
  </si>
  <si>
    <t>Vybavení prostor 2. N.P.</t>
  </si>
  <si>
    <t>Montáž vybavení prostor 1.N.P.</t>
  </si>
  <si>
    <t>Montáž vybavení prostor 2.N.P.</t>
  </si>
  <si>
    <t xml:space="preserve"> 1080 x 400 x 400</t>
  </si>
  <si>
    <t xml:space="preserve">Sametová látka (100% polyseter odstín Taupe) s ozdobným prošíváním a černý ocelový rám </t>
  </si>
  <si>
    <t>Informační Vitrína interiérová - 12xA4 - Černý rám, Typ povrchu:	Magnetický, Přední výplň:	Polykarbonát Lexan 3mm. Lakovaná zadní magnetická stěna, kterou lze popisovat fixy. Vitrína je vybavená plastovými rohy, které snižují riziko zranění, opatřena cylindrickým zámkem pro uzamčení.</t>
  </si>
  <si>
    <t>čtvercová stolová deska s laminovaným povrchem v zesílené tloušťce 36mm s hranou ABS v síle 2mm. V desce jsou vyfrézované drážky pro snadnou montáž podnoží. Dekor Dub Bardolino.</t>
  </si>
  <si>
    <t>Centrální stolová podnož (stolová noha),  tvercový litinový podstavec o rozměru 43×43cm s plastovými rektifikačními šrouby. Sloupek podnože je vyroben z jäcklu 8x8cm. Provedení v černé barvě.</t>
  </si>
  <si>
    <t>jednostranná tabule s rámem vzhledu pozlaceného rytého profilu. Povrch desky je jednoduše smývatelný, s odolností proti UV záření a poškrábání. K popisování je výhodné používat na tabule popisovač Provedení: Gold</t>
  </si>
  <si>
    <t>430 x 430</t>
  </si>
  <si>
    <t xml:space="preserve">Tenký kovový okraj s profilem. Rám: Hliník, Anodizov. Rám: Hliník, Anodizované, Přední kryt: polystyrenový plast, Pasparta: papír, Zadní panel: Dřevovláknitá deska </t>
  </si>
  <si>
    <t>Konferenční stolek přírodní barvy, dub - max. nosnost cca: 100 kg, tvar: kulaté, tloušťka materiálu cca: 20 mm
průměr cca: 80 cm, druh dřeva: dub, pravé dřevo, 
povrch: olejované, druh kovu: ocel,  povrch kovu: matné, lakované, barva: černá</t>
  </si>
  <si>
    <t xml:space="preserve">LED stojací flexibilní lampa 6,5W, kov černá, Svítidlo z kovu a plastu v černé barvě. Integrovaný LED modul svítí teplou bílou barvou (3000K) o světelném toku 450lm. Lampa má schopnost nastavit úhel světelného paprsku. Lze ohýbat téměř do jakéhokoli tvaru.
Krytí IP20 </t>
  </si>
  <si>
    <t>povrch pozink - zinek - 8 polic, Celokovový pozinkovaný regál s kovovými policemi. jednoduchý systém montáže, police je lehce zapuštěna do nosníku - tím vzniká cca 4 mm okraj kolem dokola police, který pomáhá proti vypadnutí věcí z polic</t>
  </si>
  <si>
    <t>popis</t>
  </si>
  <si>
    <t>šedá 2 -dveřová policová skříň s nosností police 60 kg, uzamykáním cylindrickým zámkem,</t>
  </si>
  <si>
    <t>Dílenská skříňka na nářadí,  1 zásuvka volně ložená + 3 ocelové police bez možnosti výškové přestavitelnosti, v horní části ze 3 stran zábrana proti pádu drobných předmětů + rýhovaná guma, uzamykání cylindrickým zámkem s 2 klíči</t>
  </si>
  <si>
    <t>Přisazené bodové světlo
Válcový kovový otočný reflektror na základně pro použití se žárovkou E27.</t>
  </si>
  <si>
    <t>prumer reflektoru 118 mm</t>
  </si>
  <si>
    <t>Klavírní stolička - dřevěná konstrukce, bez možnosti nastavení výšky, materiál potahu sedáku: vynil, barva: matná černá (Satin Black)</t>
  </si>
  <si>
    <t>Plakát s ilustrací hejna ptáků přelétajících nad jasně žlutým sluncem</t>
  </si>
  <si>
    <t>Rozměry desky stolu: 58 x 40 cm, Materiál: lakovaná MDF/ dřevo. Úložný prostor se otevírá zvednutím vrchní desky stolu opatřené bezpečnostní pružinou.</t>
  </si>
  <si>
    <t>rychlovarná konvice černá, příkon 2 200 W, objem 1,5 l,  automatické vypnutí, otočný středový konektor, ukrytá topná spirála</t>
  </si>
  <si>
    <t>549 x 540 x 1218</t>
  </si>
  <si>
    <t>Vysoká kuchyňská sříň pro chlad./mraz. 3 dveře, černá/ tmavě šedá - pro nižíš vestavnou lednici výška 1218 mm</t>
  </si>
  <si>
    <t>regál - 8 polic                                                                   nosnost police min 150 kg</t>
  </si>
  <si>
    <t>knihovnický regál 600 jednostranný - základní díl - 5 polic                                    nosnost police min 60 kg při šířce 900 mm</t>
  </si>
  <si>
    <t>knihovnický regál 600 jednostranný - návazný díl - 5 polic                             nosnost police min 60 kg při šířce 900 mm</t>
  </si>
  <si>
    <t>knihovnický regál 900 oboustranný - základní díl                                               nosnost police min 60 kg při šířce 900 mm</t>
  </si>
  <si>
    <t>knihovnický regál 900 oboustranný - návazný díl                                              nosnost police min 60 kg při šířce 900 mm</t>
  </si>
  <si>
    <t>knihovnický regál 900 jednostranný - základní díl                                              nosnost police min 60 kg při šířce 900 mm</t>
  </si>
  <si>
    <t>knihovnický regál 900 jednostranný - návazný díl                                              nosnost police min 60 kg při šířce 900 mm</t>
  </si>
  <si>
    <t>knihovnický regál 600 jednostranný - návazný díl                                                   nosnost police min 60 kg při šířce 900 mm</t>
  </si>
  <si>
    <t>knihovnický regál 600 jednostranný - základní díl                                                    nosnost police min 60 kg při šířce 900 mm</t>
  </si>
  <si>
    <t>knihovnický regál nízký  900 oboustranný - základní díl                                                 nosnost police min 60 kg při šířce 900 mm</t>
  </si>
  <si>
    <t xml:space="preserve">knihovnický regál nízký  900 oboustranný - návazný díl                                            nosnost police min 60 kg při šířce 900 mm                                     </t>
  </si>
  <si>
    <t xml:space="preserve">knihovnický regál nízký  900 oboustranný - základní díl, s aretovacími kolečky nosnost police min 60 kg při šířce 900 mm                       </t>
  </si>
  <si>
    <t xml:space="preserve">knihovnický regál 900 jednostranný - základní díl - nižší                                  nosnost police min 60 kg při šířce 900 mm            </t>
  </si>
  <si>
    <t xml:space="preserve">knihovnický regál 900 jednostranný - návazný díl - nižší                                    nosnost police min 60 kg při šířce 900 mm                                                       </t>
  </si>
  <si>
    <t>knihovnický regál 600 jednostranný - základní díl - nižší                                   nosnost police min 60 kg při šířce 900 mm</t>
  </si>
  <si>
    <t>knihovnický regál 600 jednostranný - návazný díl - nižší                                 nosnost police min 60 kg při šířce 900 mm</t>
  </si>
  <si>
    <t>knihovnický regál 600 oboustranný - základní díl -nízký - s aretovacími kolečky nosnost police min 60 kg při šířce 900 mm</t>
  </si>
  <si>
    <t>cena atyp 1.N.P.</t>
  </si>
  <si>
    <t>cena kus  bez DPH</t>
  </si>
  <si>
    <t>cena celkem bez DPH</t>
  </si>
  <si>
    <t>Vodovodní dřezová baterie antracit. Celková výška cca 310 mm, délka ramínka cca 210 mm. Keramické těsnění kartuší, do otvoru o průměru 35 mm.</t>
  </si>
  <si>
    <t>dřez v kavárenském pultu</t>
  </si>
  <si>
    <t>1160 x 500</t>
  </si>
  <si>
    <t>Granitový dvojdřez s odkapem, provedení Antracit, otočný, vany 2 x 335 x 430 x 190 mm,  minimálně 80 cm skříňka. Způsob montáže: horní, dřez je usazen nad pracovní desku. Orientace dřezu: otočný, vana dřezu může být vlevo i vpravo. Provedení přepadu: přepad umístěn ve vaně dřezu. Včetně kompletního příslušenství.</t>
  </si>
  <si>
    <t>Celkové náklady typizovaného vybavení včetně DPH</t>
  </si>
  <si>
    <t xml:space="preserve">Lednice - s mrazákem dole, energetická třída A, klimatická třída SN-T, objem ledničky 263 l, objem mrazáku 104 l, volitelné, 5 polic, 3 přihrádky v mrazáku, 1 chladicí okruh, černá barva, total No Frost, LED osvětlení, indikace otevřených dveří chladničky, super chlazení, super mrazení, elektronické ovládání teploty, 6, smysl, rozměry </t>
  </si>
  <si>
    <t>volně stojící mikrovlnná trouba černá objem 20 l, s mechanickým ovládáním se dvěma ovládacími knoflík.</t>
  </si>
  <si>
    <t>Vestavná chladnička s mrazicí přihrádkou, vestavěné led osvětlení, objem chladících přihrádek 174 l., objem mrazicí přihrádky 14 l., hlučnost 35 db</t>
  </si>
  <si>
    <t>Pultová chladicí vitrína vhodná pro prezentaci zákusků, dortů, sendvičů či baget. Oblé přední sklo, prosklené boky a LED osvětlení , ventilované chlazení, vestavěný agregát chladivo R 600a automatické odtávání digitální termostat, prosklené boky 2 nastavitelné police zadní posuvné dveře horní LED osvětlení vitríny napětí 230 V / 50 Hz</t>
  </si>
  <si>
    <t>1770 mm</t>
  </si>
  <si>
    <t>Černý kovový podlahový věšák - lakovaný kov</t>
  </si>
  <si>
    <t>dodávka kus       bez DPH</t>
  </si>
  <si>
    <t>dodávka celkem    bez DPH</t>
  </si>
  <si>
    <t>montáž kus       bez DPH</t>
  </si>
  <si>
    <t>montáž celkem    bez DPH</t>
  </si>
  <si>
    <t>D + M kus       bez DPH</t>
  </si>
  <si>
    <t>D + M celkem bez DPH</t>
  </si>
  <si>
    <t>D + M kus s DPH</t>
  </si>
  <si>
    <t>D + M celkem s DPH</t>
  </si>
  <si>
    <t>ohřívač vody</t>
  </si>
  <si>
    <t>Tlakový ořívač vody se zásobníkem 10 l</t>
  </si>
  <si>
    <t>Soupis akce</t>
  </si>
  <si>
    <t>Interiérové vybavení, čp. 1 Český Brod</t>
  </si>
  <si>
    <r>
      <rPr>
        <sz val="11"/>
        <color theme="1"/>
        <rFont val="Calibri"/>
        <family val="2"/>
        <charset val="238"/>
        <scheme val="minor"/>
      </rPr>
      <t xml:space="preserve">kavárna pult - </t>
    </r>
    <r>
      <rPr>
        <b/>
        <sz val="11"/>
        <color rgb="FF000000"/>
        <rFont val="Calibri"/>
        <family val="2"/>
        <charset val="238"/>
      </rPr>
      <t>atyp č. 23</t>
    </r>
  </si>
  <si>
    <t>výrobní popis a materiálová specifikace je součástí návrhu a dokumentace atypického objektu - přední pult 83 000, zadní pult 81 400, repase regálu 35 000</t>
  </si>
  <si>
    <t>Lednice 1 – vestavný mrazák skříňový AEG ABB682F1AF</t>
  </si>
  <si>
    <t>Chladnička Electrolux LXB2AF82S</t>
  </si>
  <si>
    <t>Myčka – vestavná myčka na nádobí série 300AirDry EEA27200L</t>
  </si>
  <si>
    <r>
      <rPr>
        <sz val="11"/>
        <color theme="1"/>
        <rFont val="Calibri"/>
        <family val="2"/>
        <charset val="238"/>
        <scheme val="minor"/>
      </rPr>
      <t xml:space="preserve">komoda na couvert - </t>
    </r>
    <r>
      <rPr>
        <b/>
        <sz val="11"/>
        <color rgb="FF000000"/>
        <rFont val="Calibri"/>
        <family val="2"/>
        <charset val="238"/>
      </rPr>
      <t>atyp. č. 24</t>
    </r>
  </si>
  <si>
    <t>výrobní popis a materiálová specifikace je součástí návrhu a dokumentace atypického objektu</t>
  </si>
  <si>
    <t>lavice I, lavice II - nutné zaměřit po dokončení stavebních úprav</t>
  </si>
  <si>
    <t xml:space="preserve">850 x 2500 x 600 </t>
  </si>
  <si>
    <t xml:space="preserve">Konstrukce lavice je vyrobena z pevného deskového materiálu a masivního dřeva. Lavice je polstrovaná středně tvrdou pěnou. Textilní potah barva světle šedá, semišový povrch odpuzující vodu, 9% PES 3% NY počet zátěžových otáček 90 000, nohy jsou z pasivního dřeva v barvě černé, opěrný panel je členěn svisle, jedná se o sešívané pruhy potahové látky, záda lavice nejsou čalouněna. Celková výška 85 cm, výška sedu 47 cm, hloubka sedu 45 cm, celková hloubka lavice 60 cm. </t>
  </si>
  <si>
    <t>konzole pro knihovnu - atyp č. 25</t>
  </si>
  <si>
    <t>100 x 200</t>
  </si>
  <si>
    <t xml:space="preserve">Policová konzole , černá, ocelová
</t>
  </si>
  <si>
    <r>
      <rPr>
        <sz val="11"/>
        <color theme="1"/>
        <rFont val="Calibri"/>
        <family val="2"/>
        <charset val="238"/>
        <scheme val="minor"/>
      </rPr>
      <t xml:space="preserve">knihovna ve výklenku - </t>
    </r>
    <r>
      <rPr>
        <b/>
        <sz val="11"/>
        <color rgb="FF000000"/>
        <rFont val="Calibri"/>
        <family val="2"/>
        <charset val="238"/>
      </rPr>
      <t>atyp. č.25</t>
    </r>
  </si>
  <si>
    <t>lavice III - nutné zaměřit po dokončení stavebních úprav</t>
  </si>
  <si>
    <t>lavice IV - nutné zaměřit po dokončení stavebních úprav</t>
  </si>
  <si>
    <t xml:space="preserve">850 x 3000 x 600 </t>
  </si>
  <si>
    <t xml:space="preserve">Konstrukce lavice je vyrobena z pevného deskového materiálu a masivního dřeva. Lavice je polstrovaná středně tvrdou pěnou. Textilní potah barva světle šedá, semišový povrch odpuzující vodu, 9% PES 3% NY počet zátěžových otáček 90 000, nohy jsou z pasivního dřeva v barvě černé, opěrný panel je členěn svisle, jedná se o sešívané pruhy potahové látky, záda lavice nejsou čalouněna. Celková výška 85 cm, výška sedu 47 cm, hloubka sedu 45 cm, celková hloubka lavice 60 cm.
850 x 2500 x 600 </t>
  </si>
  <si>
    <r>
      <rPr>
        <sz val="11"/>
        <color theme="1"/>
        <rFont val="Calibri"/>
        <family val="2"/>
        <charset val="238"/>
        <scheme val="minor"/>
      </rPr>
      <t xml:space="preserve">kryty radiatorů - k sezení - </t>
    </r>
    <r>
      <rPr>
        <b/>
        <sz val="11"/>
        <color rgb="FF000000"/>
        <rFont val="Calibri"/>
        <family val="2"/>
        <charset val="238"/>
      </rPr>
      <t>atyp č. 26</t>
    </r>
  </si>
  <si>
    <r>
      <rPr>
        <sz val="11"/>
        <color theme="1"/>
        <rFont val="Calibri"/>
        <family val="2"/>
        <charset val="238"/>
        <scheme val="minor"/>
      </rPr>
      <t xml:space="preserve">výstavní paravan s šatnou - </t>
    </r>
    <r>
      <rPr>
        <b/>
        <sz val="11"/>
        <color rgb="FF000000"/>
        <rFont val="Calibri"/>
        <family val="2"/>
        <charset val="238"/>
      </rPr>
      <t>atyp č. 21</t>
    </r>
  </si>
  <si>
    <t>háček na kabáty pro atyp č.21</t>
  </si>
  <si>
    <t>18 x 50 x 22</t>
  </si>
  <si>
    <t xml:space="preserve">Umístěné na regálu na batohy. Materiál kov, černý lak. </t>
  </si>
  <si>
    <r>
      <rPr>
        <sz val="11"/>
        <color theme="1"/>
        <rFont val="Calibri"/>
        <family val="2"/>
        <charset val="238"/>
        <scheme val="minor"/>
      </rPr>
      <t xml:space="preserve">uzamykatelné šatnové boxy pro návštěvníky  - </t>
    </r>
    <r>
      <rPr>
        <b/>
        <sz val="11"/>
        <color rgb="FF000000"/>
        <rFont val="Calibri"/>
        <family val="2"/>
        <charset val="238"/>
      </rPr>
      <t>atyp č.22</t>
    </r>
  </si>
  <si>
    <t>1200 x 1500 x 400</t>
  </si>
  <si>
    <t>zámek pro atyp č.22</t>
  </si>
  <si>
    <t>40 x 40 x 22</t>
  </si>
  <si>
    <t>Cylindrický nábytkový zámek, materiál - černý plast, nerezová ocel, kov, k zámku jsou k dispozici 2 klíče</t>
  </si>
  <si>
    <t>24 x 14 x 29</t>
  </si>
  <si>
    <t>Nábytková knopka, materiál kov černý matrozteč 16 mm</t>
  </si>
  <si>
    <r>
      <rPr>
        <sz val="11"/>
        <color theme="1"/>
        <rFont val="Calibri"/>
        <family val="2"/>
        <charset val="238"/>
        <scheme val="minor"/>
      </rPr>
      <t xml:space="preserve">knihovna výpůjček - </t>
    </r>
    <r>
      <rPr>
        <b/>
        <sz val="11"/>
        <color rgb="FF000000"/>
        <rFont val="Calibri"/>
        <family val="2"/>
        <charset val="238"/>
      </rPr>
      <t>atyp č.2</t>
    </r>
  </si>
  <si>
    <t>zámek pro atyp č.2</t>
  </si>
  <si>
    <t>úchytky pro atyp č.2</t>
  </si>
  <si>
    <r>
      <rPr>
        <sz val="11"/>
        <color theme="1"/>
        <rFont val="Calibri"/>
        <family val="2"/>
        <charset val="238"/>
        <scheme val="minor"/>
      </rPr>
      <t xml:space="preserve">knihovna na perly - </t>
    </r>
    <r>
      <rPr>
        <b/>
        <sz val="11"/>
        <color rgb="FF000000"/>
        <rFont val="Calibri"/>
        <family val="2"/>
        <charset val="238"/>
      </rPr>
      <t>atyp č.3</t>
    </r>
  </si>
  <si>
    <r>
      <rPr>
        <sz val="11"/>
        <color theme="1"/>
        <rFont val="Calibri"/>
        <family val="2"/>
        <charset val="238"/>
        <scheme val="minor"/>
      </rPr>
      <t xml:space="preserve">centrální atypická knihovna - novinky - </t>
    </r>
    <r>
      <rPr>
        <b/>
        <sz val="11"/>
        <color rgb="FF000000"/>
        <rFont val="Calibri"/>
        <family val="2"/>
        <charset val="238"/>
      </rPr>
      <t>atyp č.4</t>
    </r>
  </si>
  <si>
    <t xml:space="preserve"> šíře 3600</t>
  </si>
  <si>
    <r>
      <rPr>
        <sz val="11"/>
        <color theme="1"/>
        <rFont val="Calibri"/>
        <family val="2"/>
        <charset val="238"/>
        <scheme val="minor"/>
      </rPr>
      <t xml:space="preserve">lavice před výpůjční pult - </t>
    </r>
    <r>
      <rPr>
        <b/>
        <sz val="11"/>
        <color rgb="FF000000"/>
        <rFont val="Calibri"/>
        <family val="2"/>
        <charset val="238"/>
      </rPr>
      <t>atyp č.5</t>
    </r>
  </si>
  <si>
    <t>Konstrukce lavice je vyrobena z pevného deskového materiálu a masivního dřeva. Lavice je polstrovaná středně tvrdou pěnou. Textilní potah barva světle šedá, semišový povrch odpuzující vodu, 9% PES 3% NY počet zátěžových otáček 90 000, nohy jsou z pasivního dřeva v barvě černé, opěrný panel je členěn svisle, jedná se o sešívané pruhy potahové látky, záda lavice jsou čalouněna stejnoo potahovou látkou. jako pohledová strana.U vstupu do místnosti je lavice přisazena ke stěně, kde jsou umístěny zásuvky datové a elektro. V konstrukci lavice je nutné vytvořit dutý prostor, který umožní přístut k těmto elektroinstalacím a napojení do studijního pultu.</t>
  </si>
  <si>
    <r>
      <rPr>
        <sz val="11"/>
        <color theme="1"/>
        <rFont val="Calibri"/>
        <family val="2"/>
        <charset val="238"/>
        <scheme val="minor"/>
      </rPr>
      <t xml:space="preserve">studijní pult pro veřejnost + pultový stůl + parapet  - </t>
    </r>
    <r>
      <rPr>
        <b/>
        <sz val="11"/>
        <color rgb="FF000000"/>
        <rFont val="Calibri"/>
        <family val="2"/>
        <charset val="238"/>
      </rPr>
      <t>atyp č. 6</t>
    </r>
  </si>
  <si>
    <r>
      <rPr>
        <sz val="11"/>
        <color theme="1"/>
        <rFont val="Calibri"/>
        <family val="2"/>
        <charset val="238"/>
        <scheme val="minor"/>
      </rPr>
      <t xml:space="preserve">audioknihovna - </t>
    </r>
    <r>
      <rPr>
        <b/>
        <sz val="11"/>
        <color rgb="FF000000"/>
        <rFont val="Calibri"/>
        <family val="2"/>
        <charset val="238"/>
      </rPr>
      <t>atyp č. 7</t>
    </r>
  </si>
  <si>
    <r>
      <rPr>
        <sz val="11"/>
        <color theme="1"/>
        <rFont val="Calibri"/>
        <family val="2"/>
        <charset val="238"/>
        <scheme val="minor"/>
      </rPr>
      <t xml:space="preserve">pojízný box na drobné knihy v příhrádkách  - </t>
    </r>
    <r>
      <rPr>
        <b/>
        <sz val="11"/>
        <color rgb="FF000000"/>
        <rFont val="Calibri"/>
        <family val="2"/>
        <charset val="238"/>
      </rPr>
      <t>atyp č.8</t>
    </r>
  </si>
  <si>
    <r>
      <rPr>
        <sz val="11"/>
        <color theme="1"/>
        <rFont val="Calibri"/>
        <family val="2"/>
        <charset val="238"/>
        <scheme val="minor"/>
      </rPr>
      <t xml:space="preserve">pult pod výpůjční katalog - </t>
    </r>
    <r>
      <rPr>
        <b/>
        <sz val="11"/>
        <color rgb="FF000000"/>
        <rFont val="Calibri"/>
        <family val="2"/>
        <charset val="238"/>
      </rPr>
      <t>atyp č. 9</t>
    </r>
  </si>
  <si>
    <r>
      <rPr>
        <sz val="11"/>
        <color theme="1"/>
        <rFont val="Calibri"/>
        <family val="2"/>
        <charset val="238"/>
        <scheme val="minor"/>
      </rPr>
      <t>pódium 3 stupně, olištování tapety, masivní rám obrazu s LED -</t>
    </r>
    <r>
      <rPr>
        <b/>
        <sz val="11"/>
        <color rgb="FF000000"/>
        <rFont val="Calibri"/>
        <family val="2"/>
        <charset val="238"/>
      </rPr>
      <t xml:space="preserve"> atyp č. 11</t>
    </r>
  </si>
  <si>
    <t>tapeta - motiv knihy</t>
  </si>
  <si>
    <t>šíře 530 mm,   délka 10.000 mm</t>
  </si>
  <si>
    <t>vliesové tapety, větlostálá, omyvatelná, odstranitelná beze zbytku</t>
  </si>
  <si>
    <t xml:space="preserve"> zásuvka 230V </t>
  </si>
  <si>
    <r>
      <rPr>
        <sz val="11"/>
        <color theme="1"/>
        <rFont val="Calibri"/>
        <family val="2"/>
        <charset val="238"/>
        <scheme val="minor"/>
      </rPr>
      <t xml:space="preserve">přídavný stůl - oblouk - </t>
    </r>
    <r>
      <rPr>
        <b/>
        <sz val="11"/>
        <color rgb="FF000000"/>
        <rFont val="Calibri"/>
        <family val="2"/>
        <charset val="238"/>
      </rPr>
      <t>atyp č. 10</t>
    </r>
  </si>
  <si>
    <t>38 x 1400 x 600</t>
  </si>
  <si>
    <t>deska přídavného stolu s oblukovým zakončením, tuplovaný materiál, ohraněný ze všech stran. Materiál Egger Chromix bílý
F637 ST10</t>
  </si>
  <si>
    <r>
      <rPr>
        <sz val="11"/>
        <color theme="1"/>
        <rFont val="Calibri"/>
        <family val="2"/>
        <charset val="238"/>
        <scheme val="minor"/>
      </rPr>
      <t xml:space="preserve">výpůjční pult dětské oddělení </t>
    </r>
    <r>
      <rPr>
        <b/>
        <sz val="11"/>
        <color rgb="FF000000"/>
        <rFont val="Calibri"/>
        <family val="2"/>
        <charset val="238"/>
      </rPr>
      <t>atyp č. 18</t>
    </r>
  </si>
  <si>
    <r>
      <rPr>
        <sz val="11"/>
        <color theme="1"/>
        <rFont val="Calibri"/>
        <family val="2"/>
        <charset val="238"/>
        <scheme val="minor"/>
      </rPr>
      <t>pult pod výpujční online katalog + olištování tapet -</t>
    </r>
    <r>
      <rPr>
        <b/>
        <sz val="11"/>
        <color rgb="FF000000"/>
        <rFont val="Calibri"/>
        <family val="2"/>
        <charset val="238"/>
      </rPr>
      <t xml:space="preserve"> atyp č. 19</t>
    </r>
  </si>
  <si>
    <t xml:space="preserve">710 x 60 x 60 </t>
  </si>
  <si>
    <t>Stolová noha hranatý design. Materiál hliník, barva černá matná.</t>
  </si>
  <si>
    <r>
      <rPr>
        <sz val="11"/>
        <color theme="1"/>
        <rFont val="Calibri"/>
        <family val="2"/>
        <charset val="238"/>
        <scheme val="minor"/>
      </rPr>
      <t>postel - pódium pro čtení s knihovnou na časopisy -</t>
    </r>
    <r>
      <rPr>
        <b/>
        <sz val="11"/>
        <color rgb="FF000000"/>
        <rFont val="Calibri"/>
        <family val="2"/>
        <charset val="238"/>
      </rPr>
      <t xml:space="preserve"> atyp č.14</t>
    </r>
    <r>
      <rPr>
        <sz val="11"/>
        <color theme="1"/>
        <rFont val="Calibri"/>
        <family val="2"/>
        <charset val="238"/>
        <scheme val="minor"/>
      </rPr>
      <t xml:space="preserve"> </t>
    </r>
  </si>
  <si>
    <t>výrobní popis a materiálová specifikace je součástí návrhu a dokumentace atypického objektu - ttruhář 62100, čalounění odhad 55000</t>
  </si>
  <si>
    <r>
      <rPr>
        <sz val="11"/>
        <color theme="1"/>
        <rFont val="Calibri"/>
        <family val="2"/>
        <charset val="238"/>
        <scheme val="minor"/>
      </rPr>
      <t xml:space="preserve">pult pod výpujční online katalog - </t>
    </r>
    <r>
      <rPr>
        <b/>
        <sz val="11"/>
        <color rgb="FF000000"/>
        <rFont val="Calibri"/>
        <family val="2"/>
        <charset val="238"/>
      </rPr>
      <t>atyp č.17</t>
    </r>
  </si>
  <si>
    <r>
      <rPr>
        <sz val="11"/>
        <color theme="1"/>
        <rFont val="Calibri"/>
        <family val="2"/>
        <charset val="238"/>
        <scheme val="minor"/>
      </rPr>
      <t xml:space="preserve">regálová skříň pro uložení batohů a školních tašek - </t>
    </r>
    <r>
      <rPr>
        <b/>
        <sz val="11"/>
        <color rgb="FF000000"/>
        <rFont val="Calibri"/>
        <family val="2"/>
        <charset val="238"/>
      </rPr>
      <t>atyp č.16</t>
    </r>
  </si>
  <si>
    <t>Nábytková noha výškově nastavitelná černá pod pult atyp.17</t>
  </si>
  <si>
    <t>700-1000x60x60</t>
  </si>
  <si>
    <t>Výškově nastavitelná hranatá nábytková noha v černém provedení o rozměru 60x60 mm s nosností 80 kg. Základní výška nábytkové nohy je 700 mm, vysunutím směrem nahoru ji lze nastavit až na 1100 mm.</t>
  </si>
  <si>
    <t>háček na kabáty</t>
  </si>
  <si>
    <r>
      <rPr>
        <sz val="11"/>
        <color theme="1"/>
        <rFont val="Calibri"/>
        <family val="2"/>
        <charset val="238"/>
        <scheme val="minor"/>
      </rPr>
      <t xml:space="preserve"> obkladová deska na stěnu pod věšáky - </t>
    </r>
    <r>
      <rPr>
        <b/>
        <sz val="11"/>
        <color rgb="FF000000"/>
        <rFont val="Calibri"/>
        <family val="2"/>
        <charset val="238"/>
      </rPr>
      <t>atyp č.15</t>
    </r>
  </si>
  <si>
    <t>1820 x 1036 x 100</t>
  </si>
  <si>
    <t>obkladová deska přiléhající na stěnu, ohraněná ze všech stran. Materiál síla 18 mm Egger Chromix bílý
F637 ST10</t>
  </si>
  <si>
    <t>zafrézovaná úchytka k atypu č.13</t>
  </si>
  <si>
    <t>horní hranová zafrézovaná úchytka, černá</t>
  </si>
  <si>
    <r>
      <rPr>
        <sz val="11"/>
        <color theme="1"/>
        <rFont val="Calibri"/>
        <family val="2"/>
        <charset val="238"/>
        <scheme val="minor"/>
      </rPr>
      <t xml:space="preserve">pódium + skříňka na leporela - věž - </t>
    </r>
    <r>
      <rPr>
        <b/>
        <sz val="11"/>
        <color rgb="FF000000"/>
        <rFont val="Calibri"/>
        <family val="2"/>
        <charset val="238"/>
      </rPr>
      <t>atyp č. 13</t>
    </r>
  </si>
  <si>
    <r>
      <rPr>
        <sz val="11"/>
        <color theme="1"/>
        <rFont val="Calibri"/>
        <family val="2"/>
        <charset val="238"/>
        <scheme val="minor"/>
      </rPr>
      <t xml:space="preserve">police - systém nástěnných polic nad servisní pult z nízkých kuchyňských skříněk - </t>
    </r>
    <r>
      <rPr>
        <b/>
        <sz val="11"/>
        <color rgb="FF000000"/>
        <rFont val="Calibri"/>
        <family val="2"/>
        <charset val="238"/>
      </rPr>
      <t>atyp. Č. 12</t>
    </r>
  </si>
  <si>
    <t>36 x 2400 x 280</t>
  </si>
  <si>
    <r>
      <rPr>
        <sz val="11"/>
        <color theme="1"/>
        <rFont val="Calibri"/>
        <family val="2"/>
        <charset val="238"/>
        <scheme val="minor"/>
      </rPr>
      <t xml:space="preserve">obložení stěny za botníkem a věšákem - </t>
    </r>
    <r>
      <rPr>
        <b/>
        <sz val="11"/>
        <color rgb="FF000000"/>
        <rFont val="Calibri"/>
        <family val="2"/>
        <charset val="238"/>
      </rPr>
      <t>atyp č. 20</t>
    </r>
  </si>
  <si>
    <t>2400 x ( 870 x 260) x 18</t>
  </si>
  <si>
    <t>egger</t>
  </si>
  <si>
    <r>
      <rPr>
        <sz val="11"/>
        <color theme="1"/>
        <rFont val="Calibri"/>
        <family val="2"/>
        <charset val="238"/>
        <scheme val="minor"/>
      </rPr>
      <t xml:space="preserve">hlavní výpůjční pult + pultový stůl + parapet - </t>
    </r>
    <r>
      <rPr>
        <b/>
        <sz val="11"/>
        <color rgb="FF000000"/>
        <rFont val="Calibri"/>
        <family val="2"/>
        <charset val="238"/>
      </rPr>
      <t>atyp č.1</t>
    </r>
  </si>
  <si>
    <t>PD a AD</t>
  </si>
  <si>
    <t>Celkové náklady</t>
  </si>
  <si>
    <t>PD a AD kus s DPH</t>
  </si>
  <si>
    <t>PD a AD celkem  s DPH</t>
  </si>
  <si>
    <t>Celkem kus  s DPH</t>
  </si>
  <si>
    <t>Celkem s DPH</t>
  </si>
  <si>
    <t>LED stolní lampička v černé barvěé</t>
  </si>
  <si>
    <t>spodní skříňka s 2 nastavitelnými policemi 1 dvířka,  korpus bílá dřevotříska síla 18 mm, melaminová fólie, plastový lem, dvířka v matném tmavě šedém provedení s vestavěnými úchytkami</t>
  </si>
  <si>
    <t>Nábytková noha hranatá černá  kov pod pult atyp.18</t>
  </si>
  <si>
    <t>Nábytková noha výškově nastavitelná černá pod pult atyp.19</t>
  </si>
  <si>
    <t>Plakát - pódium</t>
  </si>
  <si>
    <t xml:space="preserve">Plakát hala 5 </t>
  </si>
  <si>
    <t>Nábytkový zámek, materiál - černý plast, nerezová ocel, kov, k zámku jsou k dispozici 2 klíče</t>
  </si>
  <si>
    <t>Cylindrický zámek, materiál - černý plast, nerezová ocel, kov, k zámku jsou k dispozici 2 klíče</t>
  </si>
  <si>
    <t>tlaková vodovodní baterie</t>
  </si>
  <si>
    <t>Plakát hala - Grafická ilustrace černých a béžových tvarů a kruhů na šedobéžovém pozadí s nerovnoměrným barevným efektem.</t>
  </si>
  <si>
    <t>Cena 1.N.P.</t>
  </si>
  <si>
    <t>1.N.P. s DPH</t>
  </si>
  <si>
    <t>2.N.P. s DPH</t>
  </si>
  <si>
    <t>Kontrolní součet</t>
  </si>
  <si>
    <t>Suma kavárna</t>
  </si>
  <si>
    <t>Suma místnosti</t>
  </si>
  <si>
    <t xml:space="preserve">chodba přízemí </t>
  </si>
  <si>
    <t>Místnost</t>
  </si>
  <si>
    <t>Cena</t>
  </si>
  <si>
    <t xml:space="preserve">předsíň depozitář </t>
  </si>
  <si>
    <t>depozitář A</t>
  </si>
  <si>
    <t>depozitář B</t>
  </si>
  <si>
    <t xml:space="preserve">vstupní hala </t>
  </si>
  <si>
    <t>hlavní sál</t>
  </si>
  <si>
    <t>volný výběr knih I.</t>
  </si>
  <si>
    <t>volný výběr knih II.</t>
  </si>
  <si>
    <t>volný výběr knih III.</t>
  </si>
  <si>
    <t>dětské oddělení vstup</t>
  </si>
  <si>
    <t>kancelář denní místnost</t>
  </si>
  <si>
    <t>Celkem přízemí</t>
  </si>
  <si>
    <t>Celkem 1. patro</t>
  </si>
  <si>
    <t>Celkem budova</t>
  </si>
  <si>
    <t>Rekonstrukce č. p. 1 - VYBAVENÍ</t>
  </si>
  <si>
    <t>Inv. číslo</t>
  </si>
  <si>
    <t>VYB-1</t>
  </si>
  <si>
    <t>VYB-8</t>
  </si>
  <si>
    <t>VYB-2</t>
  </si>
  <si>
    <t>VYB-3</t>
  </si>
  <si>
    <t>VYB-4</t>
  </si>
  <si>
    <t>VYB-5</t>
  </si>
  <si>
    <t>VYB-7</t>
  </si>
  <si>
    <t>VYB-9</t>
  </si>
  <si>
    <t>VYB-10</t>
  </si>
  <si>
    <t>VYB-11</t>
  </si>
  <si>
    <t>VYB-12</t>
  </si>
  <si>
    <t>VYB-13</t>
  </si>
  <si>
    <t>VYB-6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</si>
</sst>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č&quot;_-;\-* #,##0.00\ &quot;Kč&quot;_-;_-* &quot;-&quot;??\ &quot;Kč&quot;_-;_-@_-"/>
    <numFmt numFmtId="43" formatCode="_-* #,##0.00_-;\-* #,##0.00_-;_-* &quot;-&quot;??_-;_-@_-"/>
    <numFmt numFmtId="164" formatCode="#,##0.00_ ;\-#,##0.00\ "/>
    <numFmt numFmtId="165" formatCode="#,##0.00\ &quot;Kč&quot;;[Red]#,##0.00\ &quot;Kč&quot;"/>
  </numFmts>
  <fonts count="24" x14ac:knownFonts="1">
    <font>
      <sz val="11"/>
      <color theme="1"/>
      <name val="Calibri"/>
      <family val="2"/>
      <charset val="238"/>
      <scheme val="minor"/>
    </font>
    <font>
      <b/>
      <sz val="11"/>
      <color theme="1"/>
      <name val="Calibri"/>
      <family val="2"/>
      <charset val="238"/>
      <scheme val="minor"/>
    </font>
    <font>
      <sz val="8"/>
      <name val="Calibri"/>
      <family val="2"/>
      <charset val="238"/>
      <scheme val="minor"/>
    </font>
    <font>
      <sz val="11"/>
      <color theme="1"/>
      <name val="Calibri"/>
      <family val="2"/>
      <charset val="238"/>
      <scheme val="minor"/>
    </font>
    <font>
      <sz val="11"/>
      <name val="Calibri"/>
      <family val="2"/>
      <charset val="238"/>
      <scheme val="minor"/>
    </font>
    <font>
      <sz val="11"/>
      <color rgb="FF3D3D3D"/>
      <name val="Calibri"/>
      <family val="2"/>
      <charset val="238"/>
      <scheme val="minor"/>
    </font>
    <font>
      <b/>
      <sz val="20"/>
      <color theme="1"/>
      <name val="Trebuchet MS"/>
      <family val="2"/>
      <charset val="238"/>
    </font>
    <font>
      <b/>
      <sz val="15"/>
      <color theme="1"/>
      <name val="Calibri"/>
      <family val="2"/>
      <charset val="238"/>
    </font>
    <font>
      <b/>
      <sz val="13"/>
      <color theme="1"/>
      <name val="Calibri"/>
      <family val="2"/>
      <charset val="238"/>
    </font>
    <font>
      <sz val="10"/>
      <name val="Arial CE"/>
      <family val="2"/>
      <charset val="238"/>
    </font>
    <font>
      <sz val="12"/>
      <name val="Arial CE"/>
      <family val="2"/>
      <charset val="238"/>
    </font>
    <font>
      <b/>
      <sz val="13"/>
      <name val="Calibri"/>
      <family val="2"/>
      <charset val="238"/>
    </font>
    <font>
      <sz val="13"/>
      <name val="Calibri"/>
      <family val="2"/>
      <charset val="238"/>
    </font>
    <font>
      <sz val="11"/>
      <name val="Calibri"/>
      <family val="2"/>
      <charset val="238"/>
    </font>
    <font>
      <b/>
      <sz val="16"/>
      <color theme="1"/>
      <name val="Calibri"/>
      <family val="2"/>
      <charset val="238"/>
    </font>
    <font>
      <b/>
      <sz val="14"/>
      <color theme="1"/>
      <name val="Calibri"/>
      <family val="2"/>
      <charset val="238"/>
    </font>
    <font>
      <sz val="12"/>
      <color theme="1"/>
      <name val="Calibri"/>
      <family val="2"/>
      <charset val="238"/>
    </font>
    <font>
      <b/>
      <sz val="16"/>
      <color rgb="FFFF0000"/>
      <name val="Calibri"/>
      <family val="2"/>
      <charset val="238"/>
    </font>
    <font>
      <b/>
      <sz val="13"/>
      <color rgb="FF00B050"/>
      <name val="Calibri"/>
      <family val="2"/>
      <charset val="238"/>
    </font>
    <font>
      <b/>
      <sz val="13"/>
      <color rgb="FF0070C0"/>
      <name val="Calibri"/>
      <family val="2"/>
      <charset val="238"/>
    </font>
    <font>
      <b/>
      <sz val="16"/>
      <color theme="5" tint="-0.499984740745262"/>
      <name val="Calibri"/>
      <family val="2"/>
      <charset val="238"/>
    </font>
    <font>
      <b/>
      <sz val="14"/>
      <color theme="5" tint="-0.499984740745262"/>
      <name val="Calibri"/>
      <family val="2"/>
      <charset val="238"/>
    </font>
    <font>
      <b/>
      <sz val="11"/>
      <color rgb="FF000000"/>
      <name val="Calibri"/>
      <family val="2"/>
      <charset val="238"/>
    </font>
    <font>
      <sz val="11"/>
      <color rgb="FF000000"/>
      <name val="Arial"/>
      <family val="2"/>
      <charset val="238"/>
    </font>
  </fonts>
  <fills count="13">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indexed="64"/>
      </patternFill>
    </fill>
    <fill>
      <patternFill patternType="solid">
        <fgColor theme="0"/>
        <bgColor indexed="64"/>
      </patternFill>
    </fill>
    <fill>
      <patternFill patternType="solid">
        <fgColor rgb="FFD9D9D9"/>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bgColor indexed="64"/>
      </patternFill>
    </fill>
    <fill>
      <patternFill patternType="solid">
        <fgColor theme="4" tint="0.59999389629810485"/>
        <bgColor indexed="64"/>
      </patternFill>
    </fill>
    <fill>
      <patternFill patternType="solid">
        <fgColor theme="5" tint="0.399975585192419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indexed="64"/>
      </right>
      <top style="thin">
        <color auto="1"/>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s>
  <cellStyleXfs count="6">
    <xf numFmtId="0" fontId="0" fillId="0" borderId="0"/>
    <xf numFmtId="43" fontId="3" fillId="0" borderId="0" applyFont="0" applyFill="0" applyBorder="0" applyAlignment="0" applyProtection="0"/>
    <xf numFmtId="0" fontId="3" fillId="0" borderId="0"/>
    <xf numFmtId="0" fontId="9" fillId="0" borderId="0"/>
    <xf numFmtId="44" fontId="3" fillId="0" borderId="0" applyFont="0" applyFill="0" applyBorder="0" applyAlignment="0" applyProtection="0"/>
    <xf numFmtId="9" fontId="3" fillId="0" borderId="0" applyFont="0" applyFill="0" applyBorder="0" applyAlignment="0" applyProtection="0"/>
  </cellStyleXfs>
  <cellXfs count="229">
    <xf numFmtId="0" fontId="0" fillId="0" borderId="0" xfId="0"/>
    <xf numFmtId="0" fontId="0" fillId="0" borderId="0" xfId="0" applyAlignment="1">
      <alignment horizontal="left" vertical="top"/>
    </xf>
    <xf numFmtId="0" fontId="0" fillId="0" borderId="0" xfId="0" applyAlignment="1">
      <alignment horizontal="left" vertical="top" wrapText="1"/>
    </xf>
    <xf numFmtId="0" fontId="0" fillId="0" borderId="1" xfId="0" applyBorder="1" applyAlignment="1">
      <alignment horizontal="left" vertical="top"/>
    </xf>
    <xf numFmtId="0" fontId="0" fillId="0" borderId="0" xfId="0" applyAlignment="1">
      <alignment vertical="top"/>
    </xf>
    <xf numFmtId="0" fontId="0" fillId="0" borderId="0" xfId="0" applyAlignment="1">
      <alignment vertical="top" wrapText="1"/>
    </xf>
    <xf numFmtId="0" fontId="0" fillId="0" borderId="1" xfId="0" applyBorder="1" applyAlignment="1">
      <alignment vertical="top"/>
    </xf>
    <xf numFmtId="0" fontId="0" fillId="0" borderId="1" xfId="0" applyBorder="1" applyAlignment="1">
      <alignment vertical="top" wrapText="1"/>
    </xf>
    <xf numFmtId="0" fontId="14" fillId="0" borderId="0" xfId="2" applyFont="1"/>
    <xf numFmtId="0" fontId="16" fillId="0" borderId="0" xfId="2" applyFont="1"/>
    <xf numFmtId="4" fontId="14" fillId="0" borderId="0" xfId="2" applyNumberFormat="1" applyFont="1" applyAlignment="1">
      <alignment horizontal="right" vertical="center"/>
    </xf>
    <xf numFmtId="4" fontId="17" fillId="0" borderId="6" xfId="2" applyNumberFormat="1" applyFont="1" applyBorder="1" applyAlignment="1">
      <alignment horizontal="right" vertical="center"/>
    </xf>
    <xf numFmtId="4" fontId="18" fillId="4" borderId="3" xfId="2" applyNumberFormat="1" applyFont="1" applyFill="1" applyBorder="1" applyAlignment="1">
      <alignment horizontal="right" vertical="center"/>
    </xf>
    <xf numFmtId="4" fontId="19" fillId="4" borderId="3" xfId="2" applyNumberFormat="1" applyFont="1" applyFill="1" applyBorder="1" applyAlignment="1">
      <alignment horizontal="right" vertical="center"/>
    </xf>
    <xf numFmtId="4" fontId="19" fillId="5" borderId="3" xfId="2" applyNumberFormat="1" applyFont="1" applyFill="1" applyBorder="1" applyAlignment="1">
      <alignment horizontal="right" vertical="center"/>
    </xf>
    <xf numFmtId="4" fontId="20" fillId="0" borderId="3" xfId="2" applyNumberFormat="1" applyFont="1" applyBorder="1" applyAlignment="1">
      <alignment horizontal="right" vertical="center"/>
    </xf>
    <xf numFmtId="0" fontId="8" fillId="4" borderId="2" xfId="2" applyFont="1" applyFill="1" applyBorder="1" applyAlignment="1">
      <alignment vertical="center"/>
    </xf>
    <xf numFmtId="0" fontId="12" fillId="4" borderId="1" xfId="3" applyFont="1" applyFill="1" applyBorder="1" applyAlignment="1">
      <alignment vertical="center"/>
    </xf>
    <xf numFmtId="0" fontId="8" fillId="5" borderId="2" xfId="2" applyFont="1" applyFill="1" applyBorder="1" applyAlignment="1">
      <alignment vertical="center"/>
    </xf>
    <xf numFmtId="0" fontId="13" fillId="5" borderId="1" xfId="3" applyFont="1" applyFill="1" applyBorder="1" applyAlignment="1">
      <alignment vertical="center"/>
    </xf>
    <xf numFmtId="0" fontId="9" fillId="0" borderId="1" xfId="3" applyBorder="1" applyAlignment="1">
      <alignment vertical="center"/>
    </xf>
    <xf numFmtId="0" fontId="14" fillId="0" borderId="1" xfId="2" applyFont="1" applyBorder="1" applyAlignment="1">
      <alignment vertical="center"/>
    </xf>
    <xf numFmtId="0" fontId="15" fillId="0" borderId="1" xfId="2" applyFont="1" applyBorder="1" applyAlignment="1">
      <alignment vertical="center"/>
    </xf>
    <xf numFmtId="0" fontId="14" fillId="0" borderId="5" xfId="2" applyFont="1" applyBorder="1" applyAlignment="1">
      <alignment vertical="center"/>
    </xf>
    <xf numFmtId="4" fontId="21" fillId="0" borderId="3" xfId="2" applyNumberFormat="1" applyFont="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164" fontId="0" fillId="0" borderId="0" xfId="1" applyNumberFormat="1" applyFont="1" applyAlignment="1">
      <alignment horizontal="right" vertical="center"/>
    </xf>
    <xf numFmtId="0" fontId="1" fillId="2" borderId="1" xfId="0" applyFont="1" applyFill="1" applyBorder="1" applyAlignment="1">
      <alignment horizontal="left" vertical="top"/>
    </xf>
    <xf numFmtId="0" fontId="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1" xfId="0" applyBorder="1" applyAlignment="1">
      <alignment horizontal="left" vertical="top" wrapText="1"/>
    </xf>
    <xf numFmtId="164" fontId="0" fillId="0" borderId="1" xfId="1" applyNumberFormat="1" applyFont="1" applyBorder="1" applyAlignment="1">
      <alignment horizontal="right" vertical="center"/>
    </xf>
    <xf numFmtId="164" fontId="0" fillId="0" borderId="1" xfId="1" applyNumberFormat="1" applyFont="1" applyBorder="1" applyAlignment="1">
      <alignment horizontal="right" vertical="center" wrapText="1"/>
    </xf>
    <xf numFmtId="164" fontId="1" fillId="0" borderId="5" xfId="1" applyNumberFormat="1" applyFont="1" applyBorder="1" applyAlignment="1">
      <alignment horizontal="right" vertical="center"/>
    </xf>
    <xf numFmtId="0" fontId="1" fillId="3" borderId="1" xfId="0" applyFont="1" applyFill="1" applyBorder="1" applyAlignment="1">
      <alignment vertical="top"/>
    </xf>
    <xf numFmtId="0" fontId="1" fillId="3" borderId="1" xfId="0" applyFont="1" applyFill="1" applyBorder="1" applyAlignment="1">
      <alignment horizontal="center" vertical="top" wrapText="1"/>
    </xf>
    <xf numFmtId="0" fontId="0" fillId="3" borderId="1" xfId="0" applyFill="1" applyBorder="1" applyAlignment="1">
      <alignment vertical="top"/>
    </xf>
    <xf numFmtId="0" fontId="0" fillId="3" borderId="1" xfId="0" applyFill="1" applyBorder="1" applyAlignment="1">
      <alignment vertical="top" wrapText="1"/>
    </xf>
    <xf numFmtId="164" fontId="1" fillId="3" borderId="1" xfId="1" applyNumberFormat="1" applyFont="1" applyFill="1" applyBorder="1" applyAlignment="1">
      <alignment horizontal="right" vertical="center" wrapText="1"/>
    </xf>
    <xf numFmtId="164" fontId="0" fillId="3" borderId="1" xfId="1" applyNumberFormat="1" applyFont="1" applyFill="1" applyBorder="1" applyAlignment="1">
      <alignment horizontal="right" vertical="center"/>
    </xf>
    <xf numFmtId="0" fontId="0" fillId="2" borderId="1" xfId="0" applyFill="1" applyBorder="1" applyAlignment="1">
      <alignment horizontal="left" vertical="top"/>
    </xf>
    <xf numFmtId="0" fontId="5" fillId="0" borderId="1" xfId="0" applyFont="1" applyBorder="1" applyAlignment="1">
      <alignment vertical="top" wrapText="1"/>
    </xf>
    <xf numFmtId="0" fontId="1" fillId="3" borderId="1" xfId="0" applyFont="1" applyFill="1" applyBorder="1" applyAlignment="1">
      <alignment horizontal="center" vertical="top"/>
    </xf>
    <xf numFmtId="3" fontId="0" fillId="0" borderId="1" xfId="0" applyNumberFormat="1" applyBorder="1" applyAlignment="1">
      <alignment vertical="top"/>
    </xf>
    <xf numFmtId="3" fontId="0" fillId="0" borderId="1" xfId="0" applyNumberFormat="1" applyBorder="1" applyAlignment="1">
      <alignment vertical="top" wrapText="1"/>
    </xf>
    <xf numFmtId="0" fontId="4" fillId="0" borderId="1" xfId="0" applyFont="1" applyBorder="1" applyAlignment="1">
      <alignment horizontal="left" vertical="top"/>
    </xf>
    <xf numFmtId="4" fontId="0" fillId="0" borderId="0" xfId="0" applyNumberFormat="1"/>
    <xf numFmtId="4" fontId="1" fillId="2" borderId="1" xfId="1" applyNumberFormat="1" applyFont="1" applyFill="1" applyBorder="1" applyAlignment="1">
      <alignment horizontal="right" vertical="center"/>
    </xf>
    <xf numFmtId="4" fontId="0" fillId="0" borderId="1" xfId="1" applyNumberFormat="1" applyFont="1" applyBorder="1" applyAlignment="1">
      <alignment horizontal="right" vertical="center"/>
    </xf>
    <xf numFmtId="4" fontId="0" fillId="2" borderId="1" xfId="1" applyNumberFormat="1" applyFont="1" applyFill="1" applyBorder="1" applyAlignment="1">
      <alignment horizontal="right" vertical="center"/>
    </xf>
    <xf numFmtId="4" fontId="0" fillId="0" borderId="1" xfId="1" applyNumberFormat="1" applyFont="1" applyFill="1" applyBorder="1" applyAlignment="1">
      <alignment horizontal="right" vertical="center"/>
    </xf>
    <xf numFmtId="4" fontId="0" fillId="0" borderId="1" xfId="1" applyNumberFormat="1" applyFont="1" applyBorder="1" applyAlignment="1">
      <alignment horizontal="right" vertical="center" wrapText="1"/>
    </xf>
    <xf numFmtId="4" fontId="1" fillId="0" borderId="5" xfId="1" applyNumberFormat="1" applyFont="1" applyBorder="1" applyAlignment="1">
      <alignment horizontal="right" vertical="center"/>
    </xf>
    <xf numFmtId="4" fontId="0" fillId="0" borderId="0" xfId="1" applyNumberFormat="1" applyFont="1" applyAlignment="1">
      <alignment horizontal="right" vertical="center"/>
    </xf>
    <xf numFmtId="4" fontId="0" fillId="0" borderId="17" xfId="0" applyNumberFormat="1" applyBorder="1" applyAlignment="1">
      <alignment horizontal="right" vertical="center"/>
    </xf>
    <xf numFmtId="4" fontId="0" fillId="0" borderId="1" xfId="0" applyNumberFormat="1" applyBorder="1" applyAlignment="1">
      <alignment horizontal="right" vertical="center"/>
    </xf>
    <xf numFmtId="4" fontId="0" fillId="0" borderId="1" xfId="4" applyNumberFormat="1" applyFont="1" applyBorder="1" applyAlignment="1">
      <alignment horizontal="right" vertical="center"/>
    </xf>
    <xf numFmtId="4" fontId="0" fillId="0" borderId="0" xfId="4" applyNumberFormat="1" applyFont="1" applyAlignment="1">
      <alignment horizontal="right" vertical="center"/>
    </xf>
    <xf numFmtId="4" fontId="0" fillId="0" borderId="0" xfId="5" applyNumberFormat="1" applyFont="1" applyAlignment="1">
      <alignment horizontal="right" vertical="center"/>
    </xf>
    <xf numFmtId="4" fontId="0" fillId="0" borderId="0" xfId="0" applyNumberFormat="1" applyAlignment="1">
      <alignment horizontal="right" vertical="center"/>
    </xf>
    <xf numFmtId="0" fontId="1" fillId="3" borderId="1" xfId="0" applyFont="1" applyFill="1" applyBorder="1" applyAlignment="1">
      <alignment horizontal="center" vertical="center" wrapText="1"/>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vertical="center" wrapText="1"/>
    </xf>
    <xf numFmtId="164" fontId="0" fillId="3" borderId="17" xfId="1" applyNumberFormat="1" applyFont="1" applyFill="1" applyBorder="1" applyAlignment="1">
      <alignment horizontal="right" vertical="center"/>
    </xf>
    <xf numFmtId="164" fontId="0" fillId="0" borderId="17" xfId="1" applyNumberFormat="1" applyFont="1" applyBorder="1" applyAlignment="1">
      <alignment horizontal="right" vertical="center"/>
    </xf>
    <xf numFmtId="4" fontId="0" fillId="0" borderId="1" xfId="0" applyNumberFormat="1" applyBorder="1" applyAlignment="1">
      <alignment horizontal="center" vertical="center"/>
    </xf>
    <xf numFmtId="4" fontId="0" fillId="0" borderId="1" xfId="4" applyNumberFormat="1" applyFont="1" applyBorder="1" applyAlignment="1">
      <alignment horizontal="center" vertical="center"/>
    </xf>
    <xf numFmtId="4" fontId="0" fillId="0" borderId="0" xfId="4" applyNumberFormat="1" applyFont="1" applyAlignment="1">
      <alignment horizontal="center" vertical="center"/>
    </xf>
    <xf numFmtId="4" fontId="0" fillId="0" borderId="0" xfId="0" applyNumberFormat="1" applyAlignment="1">
      <alignment horizontal="center" vertical="center"/>
    </xf>
    <xf numFmtId="164" fontId="0" fillId="0" borderId="1" xfId="1" applyNumberFormat="1" applyFont="1" applyBorder="1" applyAlignment="1" applyProtection="1">
      <alignment horizontal="right" vertical="center"/>
    </xf>
    <xf numFmtId="4" fontId="0" fillId="0" borderId="3" xfId="0" applyNumberFormat="1" applyBorder="1" applyAlignment="1">
      <alignment horizontal="right" vertical="center"/>
    </xf>
    <xf numFmtId="164" fontId="0" fillId="0" borderId="1" xfId="1" applyNumberFormat="1" applyFont="1" applyBorder="1" applyAlignment="1" applyProtection="1">
      <alignment horizontal="right" vertical="center" wrapText="1"/>
    </xf>
    <xf numFmtId="0" fontId="13" fillId="0" borderId="1" xfId="0" applyFont="1" applyBorder="1" applyAlignment="1">
      <alignment horizontal="left" vertical="top" wrapText="1"/>
    </xf>
    <xf numFmtId="0" fontId="0" fillId="0" borderId="1" xfId="0" applyBorder="1" applyAlignment="1">
      <alignment horizontal="right" vertical="center"/>
    </xf>
    <xf numFmtId="164" fontId="23" fillId="0" borderId="1" xfId="1" applyNumberFormat="1" applyFont="1" applyBorder="1" applyAlignment="1" applyProtection="1">
      <alignment horizontal="right" vertical="center"/>
    </xf>
    <xf numFmtId="0" fontId="14" fillId="0" borderId="18" xfId="2" applyFont="1" applyBorder="1" applyAlignment="1">
      <alignment vertical="center"/>
    </xf>
    <xf numFmtId="0" fontId="0" fillId="0" borderId="19" xfId="0" applyBorder="1" applyAlignment="1">
      <alignment vertical="center"/>
    </xf>
    <xf numFmtId="0" fontId="14" fillId="0" borderId="19" xfId="2" applyFont="1" applyBorder="1" applyAlignment="1">
      <alignment vertical="center"/>
    </xf>
    <xf numFmtId="4" fontId="17" fillId="0" borderId="20" xfId="2" applyNumberFormat="1" applyFont="1" applyBorder="1" applyAlignment="1">
      <alignment horizontal="right" vertical="center"/>
    </xf>
    <xf numFmtId="0" fontId="14" fillId="0" borderId="21" xfId="2" applyFont="1" applyBorder="1"/>
    <xf numFmtId="4" fontId="14" fillId="0" borderId="22" xfId="2" applyNumberFormat="1" applyFont="1" applyBorder="1" applyAlignment="1">
      <alignment horizontal="right" vertical="center"/>
    </xf>
    <xf numFmtId="0" fontId="14" fillId="0" borderId="7" xfId="2" applyFont="1" applyBorder="1"/>
    <xf numFmtId="0" fontId="0" fillId="0" borderId="8" xfId="0" applyBorder="1"/>
    <xf numFmtId="4" fontId="14" fillId="0" borderId="9" xfId="2" applyNumberFormat="1" applyFont="1" applyBorder="1" applyAlignment="1">
      <alignment horizontal="right" vertical="center"/>
    </xf>
    <xf numFmtId="0" fontId="14" fillId="0" borderId="23" xfId="2" applyFont="1" applyBorder="1"/>
    <xf numFmtId="0" fontId="14" fillId="0" borderId="24" xfId="2" applyFont="1" applyBorder="1"/>
    <xf numFmtId="4" fontId="3" fillId="0" borderId="3" xfId="2" applyNumberFormat="1" applyBorder="1" applyAlignment="1">
      <alignment horizontal="right" vertical="center"/>
    </xf>
    <xf numFmtId="4" fontId="14" fillId="0" borderId="25" xfId="2" applyNumberFormat="1" applyFont="1" applyBorder="1" applyAlignment="1">
      <alignment horizontal="right" vertical="center"/>
    </xf>
    <xf numFmtId="0" fontId="14" fillId="0" borderId="1" xfId="2" applyFont="1" applyBorder="1"/>
    <xf numFmtId="0" fontId="14" fillId="0" borderId="26" xfId="2" applyFont="1" applyBorder="1"/>
    <xf numFmtId="164" fontId="1" fillId="3" borderId="17" xfId="1" applyNumberFormat="1" applyFont="1" applyFill="1" applyBorder="1" applyAlignment="1">
      <alignment horizontal="right" vertical="center" wrapText="1"/>
    </xf>
    <xf numFmtId="4" fontId="0" fillId="0" borderId="2" xfId="0" applyNumberFormat="1" applyBorder="1" applyAlignment="1">
      <alignment horizontal="right" vertical="center"/>
    </xf>
    <xf numFmtId="4" fontId="0" fillId="0" borderId="17" xfId="0" applyNumberFormat="1" applyBorder="1" applyAlignment="1">
      <alignment horizontal="center" vertical="center"/>
    </xf>
    <xf numFmtId="4" fontId="0" fillId="2" borderId="17" xfId="1" applyNumberFormat="1" applyFont="1" applyFill="1" applyBorder="1" applyAlignment="1">
      <alignment horizontal="right" vertical="center"/>
    </xf>
    <xf numFmtId="4" fontId="0" fillId="0" borderId="2" xfId="0" applyNumberFormat="1" applyBorder="1" applyAlignment="1">
      <alignment horizontal="right" vertical="center" wrapText="1"/>
    </xf>
    <xf numFmtId="4" fontId="0" fillId="0" borderId="3" xfId="0" applyNumberFormat="1" applyBorder="1" applyAlignment="1">
      <alignment horizontal="right" vertical="center" wrapText="1"/>
    </xf>
    <xf numFmtId="4" fontId="0" fillId="2" borderId="3" xfId="1" applyNumberFormat="1" applyFont="1" applyFill="1" applyBorder="1" applyAlignment="1">
      <alignment horizontal="right" vertical="center"/>
    </xf>
    <xf numFmtId="0" fontId="0" fillId="6" borderId="1" xfId="0" applyFill="1" applyBorder="1" applyAlignment="1">
      <alignment horizontal="center" vertical="center"/>
    </xf>
    <xf numFmtId="0" fontId="0" fillId="6" borderId="1" xfId="0" applyFill="1" applyBorder="1" applyAlignment="1">
      <alignment vertical="top" wrapText="1"/>
    </xf>
    <xf numFmtId="0" fontId="1" fillId="2" borderId="1" xfId="0" applyFont="1" applyFill="1" applyBorder="1" applyAlignment="1">
      <alignment horizontal="center" vertical="center"/>
    </xf>
    <xf numFmtId="0" fontId="0" fillId="2" borderId="1" xfId="0" applyFill="1" applyBorder="1" applyAlignment="1">
      <alignment horizontal="center" vertical="center"/>
    </xf>
    <xf numFmtId="0" fontId="0" fillId="6" borderId="1" xfId="0" applyFill="1" applyBorder="1" applyAlignment="1">
      <alignment horizontal="center" vertical="center" wrapText="1"/>
    </xf>
    <xf numFmtId="4" fontId="1" fillId="7" borderId="17" xfId="1" applyNumberFormat="1" applyFont="1" applyFill="1" applyBorder="1" applyAlignment="1">
      <alignment horizontal="right" vertical="center"/>
    </xf>
    <xf numFmtId="0" fontId="0" fillId="6" borderId="1" xfId="0" applyFill="1" applyBorder="1" applyAlignment="1">
      <alignment vertical="top"/>
    </xf>
    <xf numFmtId="164" fontId="0" fillId="6" borderId="1" xfId="1" applyNumberFormat="1" applyFont="1" applyFill="1" applyBorder="1" applyAlignment="1">
      <alignment horizontal="right" vertical="center"/>
    </xf>
    <xf numFmtId="4" fontId="0" fillId="6" borderId="1" xfId="4" applyNumberFormat="1" applyFont="1" applyFill="1" applyBorder="1" applyAlignment="1">
      <alignment horizontal="right" vertical="center"/>
    </xf>
    <xf numFmtId="4" fontId="0" fillId="6" borderId="17" xfId="0" applyNumberFormat="1" applyFill="1" applyBorder="1" applyAlignment="1">
      <alignment horizontal="right" vertical="center"/>
    </xf>
    <xf numFmtId="4" fontId="0" fillId="6" borderId="1" xfId="0" applyNumberFormat="1" applyFill="1" applyBorder="1" applyAlignment="1">
      <alignment horizontal="right" vertical="center"/>
    </xf>
    <xf numFmtId="4" fontId="0" fillId="6" borderId="2" xfId="0" applyNumberFormat="1" applyFill="1" applyBorder="1" applyAlignment="1">
      <alignment horizontal="right" vertical="center"/>
    </xf>
    <xf numFmtId="4" fontId="0" fillId="6" borderId="3" xfId="0" applyNumberFormat="1" applyFill="1" applyBorder="1" applyAlignment="1">
      <alignment horizontal="right" vertical="center"/>
    </xf>
    <xf numFmtId="0" fontId="0" fillId="6" borderId="0" xfId="0" applyFill="1" applyAlignment="1">
      <alignment vertical="top"/>
    </xf>
    <xf numFmtId="49" fontId="0" fillId="6" borderId="2" xfId="0" applyNumberFormat="1" applyFill="1" applyBorder="1" applyAlignment="1">
      <alignment horizontal="left" vertical="top"/>
    </xf>
    <xf numFmtId="49" fontId="0" fillId="6" borderId="2" xfId="0" applyNumberFormat="1" applyFill="1" applyBorder="1" applyAlignment="1">
      <alignment vertical="top"/>
    </xf>
    <xf numFmtId="164" fontId="0" fillId="6" borderId="17" xfId="1" applyNumberFormat="1" applyFont="1" applyFill="1" applyBorder="1" applyAlignment="1">
      <alignment horizontal="right" vertical="center"/>
    </xf>
    <xf numFmtId="49" fontId="1" fillId="6" borderId="2" xfId="0" applyNumberFormat="1" applyFont="1" applyFill="1" applyBorder="1" applyAlignment="1">
      <alignment vertical="top"/>
    </xf>
    <xf numFmtId="49" fontId="4" fillId="6" borderId="2" xfId="0" applyNumberFormat="1" applyFont="1" applyFill="1" applyBorder="1" applyAlignment="1">
      <alignment vertical="top"/>
    </xf>
    <xf numFmtId="49" fontId="0" fillId="6" borderId="0" xfId="0" applyNumberFormat="1" applyFill="1" applyAlignment="1">
      <alignment vertical="top"/>
    </xf>
    <xf numFmtId="164" fontId="1" fillId="3" borderId="3" xfId="1" applyNumberFormat="1" applyFont="1" applyFill="1" applyBorder="1" applyAlignment="1">
      <alignment horizontal="right" vertical="center" wrapText="1"/>
    </xf>
    <xf numFmtId="164" fontId="0" fillId="3" borderId="3" xfId="1" applyNumberFormat="1" applyFont="1" applyFill="1" applyBorder="1" applyAlignment="1">
      <alignment horizontal="right" vertical="center"/>
    </xf>
    <xf numFmtId="164" fontId="0" fillId="6" borderId="3" xfId="1" applyNumberFormat="1" applyFont="1" applyFill="1" applyBorder="1" applyAlignment="1">
      <alignment horizontal="right" vertical="center"/>
    </xf>
    <xf numFmtId="164" fontId="0" fillId="0" borderId="3" xfId="1" applyNumberFormat="1" applyFont="1" applyBorder="1" applyAlignment="1">
      <alignment horizontal="right" vertical="center"/>
    </xf>
    <xf numFmtId="164" fontId="1" fillId="0" borderId="6" xfId="1" applyNumberFormat="1" applyFont="1" applyBorder="1" applyAlignment="1">
      <alignment horizontal="right" vertical="center"/>
    </xf>
    <xf numFmtId="164" fontId="1" fillId="0" borderId="31" xfId="1" applyNumberFormat="1" applyFont="1" applyBorder="1" applyAlignment="1">
      <alignment horizontal="right" vertical="center"/>
    </xf>
    <xf numFmtId="164" fontId="0" fillId="3" borderId="2" xfId="1" applyNumberFormat="1" applyFont="1" applyFill="1" applyBorder="1" applyAlignment="1">
      <alignment horizontal="right" vertical="center"/>
    </xf>
    <xf numFmtId="164" fontId="0" fillId="6" borderId="2" xfId="1" applyNumberFormat="1" applyFont="1" applyFill="1" applyBorder="1" applyAlignment="1">
      <alignment horizontal="right" vertical="center"/>
    </xf>
    <xf numFmtId="164" fontId="0" fillId="0" borderId="2" xfId="1" applyNumberFormat="1" applyFont="1" applyBorder="1" applyAlignment="1">
      <alignment horizontal="right" vertical="center"/>
    </xf>
    <xf numFmtId="164" fontId="1" fillId="0" borderId="4" xfId="1" applyNumberFormat="1" applyFont="1" applyBorder="1" applyAlignment="1">
      <alignment horizontal="right" vertical="center"/>
    </xf>
    <xf numFmtId="4" fontId="0" fillId="0" borderId="17" xfId="0" applyNumberFormat="1" applyBorder="1" applyAlignment="1">
      <alignment horizontal="right" vertical="center" wrapText="1"/>
    </xf>
    <xf numFmtId="4" fontId="1" fillId="0" borderId="31" xfId="1" applyNumberFormat="1" applyFont="1" applyBorder="1" applyAlignment="1">
      <alignment horizontal="right" vertical="center"/>
    </xf>
    <xf numFmtId="4" fontId="1" fillId="7" borderId="7" xfId="1" applyNumberFormat="1" applyFont="1" applyFill="1" applyBorder="1" applyAlignment="1">
      <alignment horizontal="right" vertical="center"/>
    </xf>
    <xf numFmtId="4" fontId="1" fillId="7" borderId="3" xfId="1" applyNumberFormat="1" applyFont="1" applyFill="1" applyBorder="1" applyAlignment="1">
      <alignment horizontal="right" vertical="center"/>
    </xf>
    <xf numFmtId="4" fontId="0" fillId="2" borderId="7" xfId="1" applyNumberFormat="1" applyFont="1" applyFill="1" applyBorder="1" applyAlignment="1">
      <alignment horizontal="right" vertical="center"/>
    </xf>
    <xf numFmtId="4" fontId="0" fillId="2" borderId="2" xfId="1" applyNumberFormat="1" applyFont="1" applyFill="1" applyBorder="1" applyAlignment="1">
      <alignment horizontal="right" vertical="center"/>
    </xf>
    <xf numFmtId="4" fontId="1" fillId="0" borderId="4" xfId="1" applyNumberFormat="1" applyFont="1" applyBorder="1" applyAlignment="1">
      <alignment horizontal="right" vertical="center"/>
    </xf>
    <xf numFmtId="4" fontId="1" fillId="0" borderId="6" xfId="1" applyNumberFormat="1" applyFont="1" applyBorder="1" applyAlignment="1">
      <alignment horizontal="right" vertical="center"/>
    </xf>
    <xf numFmtId="0" fontId="0" fillId="0" borderId="0" xfId="0" applyAlignment="1">
      <alignment horizontal="center"/>
    </xf>
    <xf numFmtId="0" fontId="0" fillId="0" borderId="33" xfId="0" applyBorder="1" applyAlignment="1">
      <alignment horizontal="left" vertical="top"/>
    </xf>
    <xf numFmtId="0" fontId="0" fillId="0" borderId="33" xfId="0" applyBorder="1" applyAlignment="1">
      <alignment vertical="top"/>
    </xf>
    <xf numFmtId="0" fontId="0" fillId="0" borderId="33" xfId="0" applyBorder="1" applyAlignment="1">
      <alignment vertical="top" wrapText="1"/>
    </xf>
    <xf numFmtId="0" fontId="0" fillId="0" borderId="33" xfId="0" applyBorder="1" applyAlignment="1">
      <alignment horizontal="center"/>
    </xf>
    <xf numFmtId="0" fontId="0" fillId="6" borderId="33" xfId="0" applyFill="1" applyBorder="1" applyAlignment="1">
      <alignment vertical="top"/>
    </xf>
    <xf numFmtId="49" fontId="1" fillId="6" borderId="2" xfId="0" applyNumberFormat="1" applyFont="1" applyFill="1" applyBorder="1" applyAlignment="1">
      <alignment horizontal="left" vertical="top"/>
    </xf>
    <xf numFmtId="49" fontId="0" fillId="6" borderId="28" xfId="0" applyNumberFormat="1" applyFill="1" applyBorder="1" applyAlignment="1">
      <alignment horizontal="left" vertical="top"/>
    </xf>
    <xf numFmtId="49" fontId="4" fillId="6" borderId="2" xfId="0" applyNumberFormat="1" applyFont="1" applyFill="1" applyBorder="1" applyAlignment="1">
      <alignment horizontal="left" vertical="top"/>
    </xf>
    <xf numFmtId="49" fontId="0" fillId="6" borderId="29" xfId="0" applyNumberFormat="1" applyFill="1" applyBorder="1" applyAlignment="1">
      <alignment horizontal="left" vertical="top"/>
    </xf>
    <xf numFmtId="49" fontId="0" fillId="6" borderId="0" xfId="0" applyNumberFormat="1" applyFill="1" applyAlignment="1">
      <alignment horizontal="left" vertical="top"/>
    </xf>
    <xf numFmtId="4" fontId="0" fillId="8" borderId="33" xfId="0" applyNumberFormat="1" applyFill="1" applyBorder="1" applyAlignment="1">
      <alignment horizontal="left" vertical="top"/>
    </xf>
    <xf numFmtId="4" fontId="0" fillId="8" borderId="33" xfId="0" applyNumberFormat="1" applyFill="1" applyBorder="1" applyAlignment="1">
      <alignment horizontal="right" vertical="top"/>
    </xf>
    <xf numFmtId="4" fontId="0" fillId="8" borderId="33" xfId="0" applyNumberFormat="1" applyFill="1" applyBorder="1" applyAlignment="1">
      <alignment vertical="top"/>
    </xf>
    <xf numFmtId="165" fontId="0" fillId="0" borderId="0" xfId="0" applyNumberFormat="1"/>
    <xf numFmtId="0" fontId="1" fillId="0" borderId="0" xfId="0" applyFont="1"/>
    <xf numFmtId="165" fontId="1" fillId="0" borderId="0" xfId="0" applyNumberFormat="1" applyFont="1"/>
    <xf numFmtId="165" fontId="1" fillId="0" borderId="1" xfId="0" applyNumberFormat="1" applyFont="1" applyBorder="1"/>
    <xf numFmtId="0" fontId="1" fillId="0" borderId="17" xfId="0" applyFont="1" applyBorder="1" applyAlignment="1">
      <alignment horizontal="left"/>
    </xf>
    <xf numFmtId="0" fontId="0" fillId="8" borderId="1" xfId="0" applyFill="1" applyBorder="1"/>
    <xf numFmtId="165" fontId="0" fillId="8" borderId="1" xfId="0" applyNumberFormat="1" applyFill="1" applyBorder="1"/>
    <xf numFmtId="0" fontId="0" fillId="8" borderId="17" xfId="0" applyFill="1" applyBorder="1" applyAlignment="1">
      <alignment horizontal="left"/>
    </xf>
    <xf numFmtId="0" fontId="0" fillId="9" borderId="1" xfId="0" applyFill="1" applyBorder="1"/>
    <xf numFmtId="165" fontId="0" fillId="9" borderId="1" xfId="0" applyNumberFormat="1" applyFill="1" applyBorder="1"/>
    <xf numFmtId="0" fontId="0" fillId="9" borderId="17" xfId="0" applyFill="1" applyBorder="1" applyAlignment="1">
      <alignment horizontal="left"/>
    </xf>
    <xf numFmtId="0" fontId="0" fillId="10" borderId="1" xfId="0" applyFill="1" applyBorder="1"/>
    <xf numFmtId="165" fontId="0" fillId="10" borderId="1" xfId="0" applyNumberFormat="1" applyFill="1" applyBorder="1"/>
    <xf numFmtId="0" fontId="0" fillId="0" borderId="1" xfId="0" applyBorder="1"/>
    <xf numFmtId="0" fontId="0" fillId="11" borderId="1" xfId="0" applyFill="1" applyBorder="1"/>
    <xf numFmtId="165" fontId="0" fillId="11" borderId="1" xfId="0" applyNumberFormat="1" applyFill="1" applyBorder="1"/>
    <xf numFmtId="0" fontId="0" fillId="12" borderId="1" xfId="0" applyFill="1" applyBorder="1"/>
    <xf numFmtId="165" fontId="0" fillId="12" borderId="1" xfId="0" applyNumberFormat="1" applyFill="1" applyBorder="1"/>
    <xf numFmtId="0" fontId="14" fillId="0" borderId="4" xfId="2" applyFont="1" applyBorder="1" applyAlignment="1">
      <alignment vertical="center"/>
    </xf>
    <xf numFmtId="0" fontId="0" fillId="0" borderId="5" xfId="0" applyBorder="1" applyAlignment="1">
      <alignment vertical="center"/>
    </xf>
    <xf numFmtId="0" fontId="10" fillId="0" borderId="7" xfId="3" applyFont="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9" fillId="0" borderId="7" xfId="3" applyBorder="1" applyAlignment="1">
      <alignment vertical="center"/>
    </xf>
    <xf numFmtId="0" fontId="0" fillId="0" borderId="10" xfId="0" applyBorder="1" applyAlignment="1">
      <alignment vertical="center"/>
    </xf>
    <xf numFmtId="0" fontId="14" fillId="0" borderId="7" xfId="2" applyFont="1" applyBorder="1" applyAlignment="1">
      <alignment vertical="center"/>
    </xf>
    <xf numFmtId="0" fontId="15" fillId="0" borderId="7" xfId="2" applyFont="1" applyBorder="1" applyAlignment="1">
      <alignment vertical="center"/>
    </xf>
    <xf numFmtId="0" fontId="11" fillId="5" borderId="1" xfId="3" applyFont="1" applyFill="1" applyBorder="1" applyAlignment="1">
      <alignment vertical="center"/>
    </xf>
    <xf numFmtId="0" fontId="0" fillId="0" borderId="1" xfId="0" applyBorder="1" applyAlignment="1">
      <alignment vertical="center"/>
    </xf>
    <xf numFmtId="0" fontId="8" fillId="6" borderId="7" xfId="2" applyFont="1" applyFill="1" applyBorder="1" applyAlignment="1">
      <alignment horizontal="center" vertical="center"/>
    </xf>
    <xf numFmtId="0" fontId="8" fillId="6" borderId="8" xfId="2" applyFont="1" applyFill="1" applyBorder="1" applyAlignment="1">
      <alignment horizontal="center" vertical="center"/>
    </xf>
    <xf numFmtId="0" fontId="8" fillId="6" borderId="9" xfId="2" applyFont="1" applyFill="1" applyBorder="1" applyAlignment="1">
      <alignment horizontal="center" vertical="center"/>
    </xf>
    <xf numFmtId="0" fontId="11" fillId="4" borderId="1" xfId="3" applyFont="1" applyFill="1" applyBorder="1" applyAlignment="1">
      <alignmen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7" fillId="0" borderId="2" xfId="2" applyFont="1" applyBorder="1" applyAlignment="1">
      <alignment horizontal="center" vertical="center" wrapText="1"/>
    </xf>
    <xf numFmtId="0" fontId="7" fillId="0" borderId="1" xfId="2" applyFont="1" applyBorder="1" applyAlignment="1">
      <alignment horizontal="center" vertical="center" wrapText="1"/>
    </xf>
    <xf numFmtId="0" fontId="7" fillId="0" borderId="3" xfId="2" applyFont="1" applyBorder="1" applyAlignment="1">
      <alignment horizontal="center" vertical="center" wrapText="1"/>
    </xf>
    <xf numFmtId="0" fontId="7" fillId="0" borderId="2" xfId="2" applyFont="1" applyBorder="1" applyAlignment="1">
      <alignment horizontal="center" vertical="center"/>
    </xf>
    <xf numFmtId="0" fontId="7" fillId="0" borderId="1" xfId="2" applyFont="1" applyBorder="1" applyAlignment="1">
      <alignment horizontal="center" vertical="center"/>
    </xf>
    <xf numFmtId="0" fontId="7" fillId="0" borderId="3" xfId="2" applyFont="1" applyBorder="1" applyAlignment="1">
      <alignment horizontal="center" vertical="center"/>
    </xf>
    <xf numFmtId="0" fontId="0" fillId="0" borderId="7" xfId="0" applyBorder="1" applyAlignment="1">
      <alignment vertical="center"/>
    </xf>
    <xf numFmtId="0" fontId="8" fillId="0" borderId="7" xfId="2" applyFont="1" applyBorder="1" applyAlignment="1">
      <alignment vertical="center"/>
    </xf>
    <xf numFmtId="4" fontId="0" fillId="0" borderId="0" xfId="0" applyNumberFormat="1" applyAlignment="1">
      <alignment horizontal="center" vertical="center"/>
    </xf>
    <xf numFmtId="0" fontId="0" fillId="0" borderId="0" xfId="0" applyAlignment="1">
      <alignment horizontal="center" vertical="center"/>
    </xf>
    <xf numFmtId="49" fontId="1" fillId="0" borderId="4" xfId="0" applyNumberFormat="1" applyFont="1" applyBorder="1" applyAlignment="1">
      <alignment vertical="center"/>
    </xf>
    <xf numFmtId="0" fontId="1" fillId="0" borderId="5" xfId="0" applyFont="1" applyBorder="1" applyAlignment="1">
      <alignment vertical="center"/>
    </xf>
    <xf numFmtId="164" fontId="1" fillId="0" borderId="15" xfId="1" applyNumberFormat="1" applyFont="1" applyBorder="1" applyAlignment="1">
      <alignment horizontal="center" vertical="center" wrapText="1"/>
    </xf>
    <xf numFmtId="164" fontId="1" fillId="0" borderId="1" xfId="1" applyNumberFormat="1" applyFont="1" applyBorder="1" applyAlignment="1">
      <alignment horizontal="center" vertical="center" wrapText="1"/>
    </xf>
    <xf numFmtId="49" fontId="1" fillId="6" borderId="14" xfId="0" applyNumberFormat="1" applyFont="1" applyFill="1" applyBorder="1" applyAlignment="1">
      <alignment horizontal="center" vertical="center" wrapText="1"/>
    </xf>
    <xf numFmtId="49" fontId="1" fillId="6" borderId="2" xfId="0" applyNumberFormat="1"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5" xfId="0" applyFont="1" applyBorder="1" applyAlignment="1">
      <alignment horizontal="center" vertical="center"/>
    </xf>
    <xf numFmtId="0" fontId="1" fillId="0" borderId="1" xfId="0" applyFont="1" applyBorder="1" applyAlignment="1">
      <alignment horizontal="center" vertical="center"/>
    </xf>
    <xf numFmtId="4" fontId="1" fillId="0" borderId="15" xfId="1" applyNumberFormat="1" applyFont="1" applyBorder="1" applyAlignment="1">
      <alignment horizontal="center" vertical="center" wrapText="1"/>
    </xf>
    <xf numFmtId="4" fontId="1" fillId="0" borderId="1" xfId="1" applyNumberFormat="1" applyFont="1" applyBorder="1" applyAlignment="1">
      <alignment horizontal="center" vertical="center" wrapText="1"/>
    </xf>
    <xf numFmtId="4" fontId="1" fillId="0" borderId="16" xfId="1" applyNumberFormat="1" applyFont="1" applyBorder="1" applyAlignment="1">
      <alignment horizontal="center" vertical="center" wrapText="1"/>
    </xf>
    <xf numFmtId="4" fontId="1" fillId="0" borderId="17" xfId="1" applyNumberFormat="1" applyFont="1" applyBorder="1" applyAlignment="1">
      <alignment horizontal="center" vertical="center" wrapText="1"/>
    </xf>
    <xf numFmtId="0" fontId="1" fillId="0" borderId="32" xfId="0" applyFont="1" applyBorder="1" applyAlignment="1">
      <alignment horizontal="center" vertical="center"/>
    </xf>
    <xf numFmtId="0" fontId="1" fillId="0" borderId="33" xfId="0" applyFont="1" applyBorder="1" applyAlignment="1">
      <alignment horizontal="center" vertical="center"/>
    </xf>
    <xf numFmtId="4" fontId="1" fillId="0" borderId="11" xfId="1" applyNumberFormat="1" applyFont="1" applyBorder="1" applyAlignment="1">
      <alignment horizontal="center" vertical="center" wrapText="1"/>
    </xf>
    <xf numFmtId="4" fontId="1" fillId="0" borderId="7" xfId="1" applyNumberFormat="1" applyFont="1" applyBorder="1" applyAlignment="1">
      <alignment horizontal="center" vertical="center" wrapText="1"/>
    </xf>
    <xf numFmtId="4" fontId="1" fillId="0" borderId="27" xfId="1" applyNumberFormat="1" applyFont="1" applyBorder="1" applyAlignment="1">
      <alignment horizontal="center" vertical="center" wrapText="1"/>
    </xf>
    <xf numFmtId="4" fontId="1" fillId="0" borderId="3" xfId="1" applyNumberFormat="1" applyFont="1" applyBorder="1" applyAlignment="1">
      <alignment horizontal="center" vertical="center" wrapText="1"/>
    </xf>
    <xf numFmtId="0" fontId="1" fillId="0" borderId="17" xfId="0" applyFont="1" applyBorder="1" applyAlignment="1">
      <alignment horizontal="left"/>
    </xf>
    <xf numFmtId="0" fontId="1" fillId="0" borderId="10" xfId="0" applyFont="1" applyBorder="1" applyAlignment="1">
      <alignment horizontal="left"/>
    </xf>
    <xf numFmtId="0" fontId="0" fillId="8" borderId="17" xfId="0" applyFill="1" applyBorder="1" applyAlignment="1">
      <alignment horizontal="left"/>
    </xf>
    <xf numFmtId="0" fontId="0" fillId="8" borderId="10" xfId="0" applyFill="1" applyBorder="1" applyAlignment="1">
      <alignment horizontal="left"/>
    </xf>
    <xf numFmtId="0" fontId="0" fillId="9" borderId="17" xfId="0" applyFill="1" applyBorder="1" applyAlignment="1">
      <alignment horizontal="left"/>
    </xf>
    <xf numFmtId="0" fontId="0" fillId="9" borderId="10" xfId="0" applyFill="1" applyBorder="1" applyAlignment="1">
      <alignment horizontal="left"/>
    </xf>
    <xf numFmtId="49" fontId="1" fillId="0" borderId="4" xfId="0" applyNumberFormat="1" applyFont="1" applyBorder="1" applyAlignment="1">
      <alignment horizontal="left" vertical="center"/>
    </xf>
    <xf numFmtId="0" fontId="1" fillId="0" borderId="5" xfId="0" applyFont="1" applyBorder="1" applyAlignment="1">
      <alignment horizontal="left" vertical="center"/>
    </xf>
    <xf numFmtId="49" fontId="0" fillId="6" borderId="28" xfId="0" applyNumberFormat="1" applyFill="1" applyBorder="1" applyAlignment="1">
      <alignment horizontal="left" vertical="top"/>
    </xf>
    <xf numFmtId="0" fontId="0" fillId="6" borderId="30" xfId="0" applyFill="1" applyBorder="1" applyAlignment="1">
      <alignment horizontal="left" vertical="top"/>
    </xf>
    <xf numFmtId="0" fontId="0" fillId="6" borderId="29" xfId="0" applyFill="1" applyBorder="1" applyAlignment="1">
      <alignment horizontal="left" vertical="top"/>
    </xf>
  </cellXfs>
  <cellStyles count="6">
    <cellStyle name="Čárka" xfId="1" builtinId="3"/>
    <cellStyle name="Měna" xfId="4" builtinId="4"/>
    <cellStyle name="Normální" xfId="0" builtinId="0"/>
    <cellStyle name="normální 4" xfId="2" xr:uid="{00000000-0005-0000-0000-000003000000}"/>
    <cellStyle name="normální 8" xfId="3" xr:uid="{00000000-0005-0000-0000-000004000000}"/>
    <cellStyle name="Procenta" xfId="5" builtinId="5"/>
  </cellStyles>
  <dxfs count="0"/>
  <tableStyles count="0" defaultTableStyle="TableStyleMedium2" defaultPivotStyle="PivotStyleLight16"/>
  <colors>
    <mruColors>
      <color rgb="FFD9D9D9"/>
      <color rgb="FFFFFFAB"/>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0"/>
  <sheetViews>
    <sheetView zoomScale="80" zoomScaleNormal="80" workbookViewId="0">
      <selection sqref="A1:I1"/>
    </sheetView>
  </sheetViews>
  <sheetFormatPr defaultRowHeight="15" x14ac:dyDescent="0.25"/>
  <cols>
    <col min="1" max="1" width="10" customWidth="1"/>
    <col min="2" max="7" width="9.28515625" customWidth="1"/>
    <col min="8" max="8" width="2.140625" customWidth="1"/>
    <col min="9" max="9" width="18.5703125" style="48" customWidth="1"/>
    <col min="10" max="10" width="2.85546875" customWidth="1"/>
    <col min="11" max="11" width="14.28515625" style="48" customWidth="1"/>
    <col min="12" max="12" width="2.85546875" customWidth="1"/>
    <col min="13" max="13" width="14.28515625" style="48" customWidth="1"/>
    <col min="14" max="14" width="2.85546875" customWidth="1"/>
    <col min="15" max="15" width="14.28515625" customWidth="1"/>
    <col min="257" max="257" width="9.42578125" customWidth="1"/>
    <col min="264" max="264" width="3.28515625" customWidth="1"/>
    <col min="265" max="265" width="18.140625" customWidth="1"/>
    <col min="513" max="513" width="9.42578125" customWidth="1"/>
    <col min="520" max="520" width="3.28515625" customWidth="1"/>
    <col min="521" max="521" width="18.140625" customWidth="1"/>
    <col min="769" max="769" width="9.42578125" customWidth="1"/>
    <col min="776" max="776" width="3.28515625" customWidth="1"/>
    <col min="777" max="777" width="18.140625" customWidth="1"/>
    <col min="1025" max="1025" width="9.42578125" customWidth="1"/>
    <col min="1032" max="1032" width="3.28515625" customWidth="1"/>
    <col min="1033" max="1033" width="18.140625" customWidth="1"/>
    <col min="1281" max="1281" width="9.42578125" customWidth="1"/>
    <col min="1288" max="1288" width="3.28515625" customWidth="1"/>
    <col min="1289" max="1289" width="18.140625" customWidth="1"/>
    <col min="1537" max="1537" width="9.42578125" customWidth="1"/>
    <col min="1544" max="1544" width="3.28515625" customWidth="1"/>
    <col min="1545" max="1545" width="18.140625" customWidth="1"/>
    <col min="1793" max="1793" width="9.42578125" customWidth="1"/>
    <col min="1800" max="1800" width="3.28515625" customWidth="1"/>
    <col min="1801" max="1801" width="18.140625" customWidth="1"/>
    <col min="2049" max="2049" width="9.42578125" customWidth="1"/>
    <col min="2056" max="2056" width="3.28515625" customWidth="1"/>
    <col min="2057" max="2057" width="18.140625" customWidth="1"/>
    <col min="2305" max="2305" width="9.42578125" customWidth="1"/>
    <col min="2312" max="2312" width="3.28515625" customWidth="1"/>
    <col min="2313" max="2313" width="18.140625" customWidth="1"/>
    <col min="2561" max="2561" width="9.42578125" customWidth="1"/>
    <col min="2568" max="2568" width="3.28515625" customWidth="1"/>
    <col min="2569" max="2569" width="18.140625" customWidth="1"/>
    <col min="2817" max="2817" width="9.42578125" customWidth="1"/>
    <col min="2824" max="2824" width="3.28515625" customWidth="1"/>
    <col min="2825" max="2825" width="18.140625" customWidth="1"/>
    <col min="3073" max="3073" width="9.42578125" customWidth="1"/>
    <col min="3080" max="3080" width="3.28515625" customWidth="1"/>
    <col min="3081" max="3081" width="18.140625" customWidth="1"/>
    <col min="3329" max="3329" width="9.42578125" customWidth="1"/>
    <col min="3336" max="3336" width="3.28515625" customWidth="1"/>
    <col min="3337" max="3337" width="18.140625" customWidth="1"/>
    <col min="3585" max="3585" width="9.42578125" customWidth="1"/>
    <col min="3592" max="3592" width="3.28515625" customWidth="1"/>
    <col min="3593" max="3593" width="18.140625" customWidth="1"/>
    <col min="3841" max="3841" width="9.42578125" customWidth="1"/>
    <col min="3848" max="3848" width="3.28515625" customWidth="1"/>
    <col min="3849" max="3849" width="18.140625" customWidth="1"/>
    <col min="4097" max="4097" width="9.42578125" customWidth="1"/>
    <col min="4104" max="4104" width="3.28515625" customWidth="1"/>
    <col min="4105" max="4105" width="18.140625" customWidth="1"/>
    <col min="4353" max="4353" width="9.42578125" customWidth="1"/>
    <col min="4360" max="4360" width="3.28515625" customWidth="1"/>
    <col min="4361" max="4361" width="18.140625" customWidth="1"/>
    <col min="4609" max="4609" width="9.42578125" customWidth="1"/>
    <col min="4616" max="4616" width="3.28515625" customWidth="1"/>
    <col min="4617" max="4617" width="18.140625" customWidth="1"/>
    <col min="4865" max="4865" width="9.42578125" customWidth="1"/>
    <col min="4872" max="4872" width="3.28515625" customWidth="1"/>
    <col min="4873" max="4873" width="18.140625" customWidth="1"/>
    <col min="5121" max="5121" width="9.42578125" customWidth="1"/>
    <col min="5128" max="5128" width="3.28515625" customWidth="1"/>
    <col min="5129" max="5129" width="18.140625" customWidth="1"/>
    <col min="5377" max="5377" width="9.42578125" customWidth="1"/>
    <col min="5384" max="5384" width="3.28515625" customWidth="1"/>
    <col min="5385" max="5385" width="18.140625" customWidth="1"/>
    <col min="5633" max="5633" width="9.42578125" customWidth="1"/>
    <col min="5640" max="5640" width="3.28515625" customWidth="1"/>
    <col min="5641" max="5641" width="18.140625" customWidth="1"/>
    <col min="5889" max="5889" width="9.42578125" customWidth="1"/>
    <col min="5896" max="5896" width="3.28515625" customWidth="1"/>
    <col min="5897" max="5897" width="18.140625" customWidth="1"/>
    <col min="6145" max="6145" width="9.42578125" customWidth="1"/>
    <col min="6152" max="6152" width="3.28515625" customWidth="1"/>
    <col min="6153" max="6153" width="18.140625" customWidth="1"/>
    <col min="6401" max="6401" width="9.42578125" customWidth="1"/>
    <col min="6408" max="6408" width="3.28515625" customWidth="1"/>
    <col min="6409" max="6409" width="18.140625" customWidth="1"/>
    <col min="6657" max="6657" width="9.42578125" customWidth="1"/>
    <col min="6664" max="6664" width="3.28515625" customWidth="1"/>
    <col min="6665" max="6665" width="18.140625" customWidth="1"/>
    <col min="6913" max="6913" width="9.42578125" customWidth="1"/>
    <col min="6920" max="6920" width="3.28515625" customWidth="1"/>
    <col min="6921" max="6921" width="18.140625" customWidth="1"/>
    <col min="7169" max="7169" width="9.42578125" customWidth="1"/>
    <col min="7176" max="7176" width="3.28515625" customWidth="1"/>
    <col min="7177" max="7177" width="18.140625" customWidth="1"/>
    <col min="7425" max="7425" width="9.42578125" customWidth="1"/>
    <col min="7432" max="7432" width="3.28515625" customWidth="1"/>
    <col min="7433" max="7433" width="18.140625" customWidth="1"/>
    <col min="7681" max="7681" width="9.42578125" customWidth="1"/>
    <col min="7688" max="7688" width="3.28515625" customWidth="1"/>
    <col min="7689" max="7689" width="18.140625" customWidth="1"/>
    <col min="7937" max="7937" width="9.42578125" customWidth="1"/>
    <col min="7944" max="7944" width="3.28515625" customWidth="1"/>
    <col min="7945" max="7945" width="18.140625" customWidth="1"/>
    <col min="8193" max="8193" width="9.42578125" customWidth="1"/>
    <col min="8200" max="8200" width="3.28515625" customWidth="1"/>
    <col min="8201" max="8201" width="18.140625" customWidth="1"/>
    <col min="8449" max="8449" width="9.42578125" customWidth="1"/>
    <col min="8456" max="8456" width="3.28515625" customWidth="1"/>
    <col min="8457" max="8457" width="18.140625" customWidth="1"/>
    <col min="8705" max="8705" width="9.42578125" customWidth="1"/>
    <col min="8712" max="8712" width="3.28515625" customWidth="1"/>
    <col min="8713" max="8713" width="18.140625" customWidth="1"/>
    <col min="8961" max="8961" width="9.42578125" customWidth="1"/>
    <col min="8968" max="8968" width="3.28515625" customWidth="1"/>
    <col min="8969" max="8969" width="18.140625" customWidth="1"/>
    <col min="9217" max="9217" width="9.42578125" customWidth="1"/>
    <col min="9224" max="9224" width="3.28515625" customWidth="1"/>
    <col min="9225" max="9225" width="18.140625" customWidth="1"/>
    <col min="9473" max="9473" width="9.42578125" customWidth="1"/>
    <col min="9480" max="9480" width="3.28515625" customWidth="1"/>
    <col min="9481" max="9481" width="18.140625" customWidth="1"/>
    <col min="9729" max="9729" width="9.42578125" customWidth="1"/>
    <col min="9736" max="9736" width="3.28515625" customWidth="1"/>
    <col min="9737" max="9737" width="18.140625" customWidth="1"/>
    <col min="9985" max="9985" width="9.42578125" customWidth="1"/>
    <col min="9992" max="9992" width="3.28515625" customWidth="1"/>
    <col min="9993" max="9993" width="18.140625" customWidth="1"/>
    <col min="10241" max="10241" width="9.42578125" customWidth="1"/>
    <col min="10248" max="10248" width="3.28515625" customWidth="1"/>
    <col min="10249" max="10249" width="18.140625" customWidth="1"/>
    <col min="10497" max="10497" width="9.42578125" customWidth="1"/>
    <col min="10504" max="10504" width="3.28515625" customWidth="1"/>
    <col min="10505" max="10505" width="18.140625" customWidth="1"/>
    <col min="10753" max="10753" width="9.42578125" customWidth="1"/>
    <col min="10760" max="10760" width="3.28515625" customWidth="1"/>
    <col min="10761" max="10761" width="18.140625" customWidth="1"/>
    <col min="11009" max="11009" width="9.42578125" customWidth="1"/>
    <col min="11016" max="11016" width="3.28515625" customWidth="1"/>
    <col min="11017" max="11017" width="18.140625" customWidth="1"/>
    <col min="11265" max="11265" width="9.42578125" customWidth="1"/>
    <col min="11272" max="11272" width="3.28515625" customWidth="1"/>
    <col min="11273" max="11273" width="18.140625" customWidth="1"/>
    <col min="11521" max="11521" width="9.42578125" customWidth="1"/>
    <col min="11528" max="11528" width="3.28515625" customWidth="1"/>
    <col min="11529" max="11529" width="18.140625" customWidth="1"/>
    <col min="11777" max="11777" width="9.42578125" customWidth="1"/>
    <col min="11784" max="11784" width="3.28515625" customWidth="1"/>
    <col min="11785" max="11785" width="18.140625" customWidth="1"/>
    <col min="12033" max="12033" width="9.42578125" customWidth="1"/>
    <col min="12040" max="12040" width="3.28515625" customWidth="1"/>
    <col min="12041" max="12041" width="18.140625" customWidth="1"/>
    <col min="12289" max="12289" width="9.42578125" customWidth="1"/>
    <col min="12296" max="12296" width="3.28515625" customWidth="1"/>
    <col min="12297" max="12297" width="18.140625" customWidth="1"/>
    <col min="12545" max="12545" width="9.42578125" customWidth="1"/>
    <col min="12552" max="12552" width="3.28515625" customWidth="1"/>
    <col min="12553" max="12553" width="18.140625" customWidth="1"/>
    <col min="12801" max="12801" width="9.42578125" customWidth="1"/>
    <col min="12808" max="12808" width="3.28515625" customWidth="1"/>
    <col min="12809" max="12809" width="18.140625" customWidth="1"/>
    <col min="13057" max="13057" width="9.42578125" customWidth="1"/>
    <col min="13064" max="13064" width="3.28515625" customWidth="1"/>
    <col min="13065" max="13065" width="18.140625" customWidth="1"/>
    <col min="13313" max="13313" width="9.42578125" customWidth="1"/>
    <col min="13320" max="13320" width="3.28515625" customWidth="1"/>
    <col min="13321" max="13321" width="18.140625" customWidth="1"/>
    <col min="13569" max="13569" width="9.42578125" customWidth="1"/>
    <col min="13576" max="13576" width="3.28515625" customWidth="1"/>
    <col min="13577" max="13577" width="18.140625" customWidth="1"/>
    <col min="13825" max="13825" width="9.42578125" customWidth="1"/>
    <col min="13832" max="13832" width="3.28515625" customWidth="1"/>
    <col min="13833" max="13833" width="18.140625" customWidth="1"/>
    <col min="14081" max="14081" width="9.42578125" customWidth="1"/>
    <col min="14088" max="14088" width="3.28515625" customWidth="1"/>
    <col min="14089" max="14089" width="18.140625" customWidth="1"/>
    <col min="14337" max="14337" width="9.42578125" customWidth="1"/>
    <col min="14344" max="14344" width="3.28515625" customWidth="1"/>
    <col min="14345" max="14345" width="18.140625" customWidth="1"/>
    <col min="14593" max="14593" width="9.42578125" customWidth="1"/>
    <col min="14600" max="14600" width="3.28515625" customWidth="1"/>
    <col min="14601" max="14601" width="18.140625" customWidth="1"/>
    <col min="14849" max="14849" width="9.42578125" customWidth="1"/>
    <col min="14856" max="14856" width="3.28515625" customWidth="1"/>
    <col min="14857" max="14857" width="18.140625" customWidth="1"/>
    <col min="15105" max="15105" width="9.42578125" customWidth="1"/>
    <col min="15112" max="15112" width="3.28515625" customWidth="1"/>
    <col min="15113" max="15113" width="18.140625" customWidth="1"/>
    <col min="15361" max="15361" width="9.42578125" customWidth="1"/>
    <col min="15368" max="15368" width="3.28515625" customWidth="1"/>
    <col min="15369" max="15369" width="18.140625" customWidth="1"/>
    <col min="15617" max="15617" width="9.42578125" customWidth="1"/>
    <col min="15624" max="15624" width="3.28515625" customWidth="1"/>
    <col min="15625" max="15625" width="18.140625" customWidth="1"/>
    <col min="15873" max="15873" width="9.42578125" customWidth="1"/>
    <col min="15880" max="15880" width="3.28515625" customWidth="1"/>
    <col min="15881" max="15881" width="18.140625" customWidth="1"/>
    <col min="16129" max="16129" width="9.42578125" customWidth="1"/>
    <col min="16136" max="16136" width="3.28515625" customWidth="1"/>
    <col min="16137" max="16137" width="18.140625" customWidth="1"/>
  </cols>
  <sheetData>
    <row r="1" spans="1:15" ht="30" customHeight="1" x14ac:dyDescent="0.25">
      <c r="A1" s="185" t="s">
        <v>381</v>
      </c>
      <c r="B1" s="186"/>
      <c r="C1" s="186"/>
      <c r="D1" s="186"/>
      <c r="E1" s="186"/>
      <c r="F1" s="186"/>
      <c r="G1" s="186"/>
      <c r="H1" s="186"/>
      <c r="I1" s="187"/>
      <c r="K1"/>
      <c r="M1"/>
    </row>
    <row r="2" spans="1:15" ht="22.5" customHeight="1" x14ac:dyDescent="0.25">
      <c r="A2" s="188" t="s">
        <v>382</v>
      </c>
      <c r="B2" s="189"/>
      <c r="C2" s="189"/>
      <c r="D2" s="189"/>
      <c r="E2" s="189"/>
      <c r="F2" s="189"/>
      <c r="G2" s="189"/>
      <c r="H2" s="189"/>
      <c r="I2" s="190"/>
      <c r="K2"/>
      <c r="M2"/>
    </row>
    <row r="3" spans="1:15" ht="22.5" customHeight="1" x14ac:dyDescent="0.25">
      <c r="A3" s="191"/>
      <c r="B3" s="192"/>
      <c r="C3" s="192"/>
      <c r="D3" s="192"/>
      <c r="E3" s="192"/>
      <c r="F3" s="192"/>
      <c r="G3" s="192"/>
      <c r="H3" s="192"/>
      <c r="I3" s="193"/>
      <c r="K3"/>
      <c r="M3"/>
    </row>
    <row r="4" spans="1:15" ht="11.25" customHeight="1" x14ac:dyDescent="0.25">
      <c r="A4" s="194"/>
      <c r="B4" s="173"/>
      <c r="C4" s="173"/>
      <c r="D4" s="173"/>
      <c r="E4" s="173"/>
      <c r="F4" s="173"/>
      <c r="G4" s="173"/>
      <c r="H4" s="173"/>
      <c r="I4" s="174"/>
      <c r="K4"/>
      <c r="M4"/>
    </row>
    <row r="5" spans="1:15" ht="22.5" customHeight="1" x14ac:dyDescent="0.25">
      <c r="A5" s="195"/>
      <c r="B5" s="173"/>
      <c r="C5" s="173"/>
      <c r="D5" s="173"/>
      <c r="E5" s="173"/>
      <c r="F5" s="173"/>
      <c r="G5" s="173"/>
      <c r="H5" s="173"/>
      <c r="I5" s="174"/>
      <c r="K5"/>
      <c r="M5"/>
    </row>
    <row r="6" spans="1:15" ht="11.25" customHeight="1" x14ac:dyDescent="0.25">
      <c r="A6" s="172"/>
      <c r="B6" s="173"/>
      <c r="C6" s="173"/>
      <c r="D6" s="173"/>
      <c r="E6" s="173"/>
      <c r="F6" s="173"/>
      <c r="G6" s="173"/>
      <c r="H6" s="173"/>
      <c r="I6" s="174"/>
      <c r="K6"/>
      <c r="M6"/>
    </row>
    <row r="7" spans="1:15" ht="22.5" customHeight="1" x14ac:dyDescent="0.25">
      <c r="A7" s="195"/>
      <c r="B7" s="173"/>
      <c r="C7" s="173"/>
      <c r="D7" s="173"/>
      <c r="E7" s="173"/>
      <c r="F7" s="173"/>
      <c r="G7" s="173"/>
      <c r="H7" s="173"/>
      <c r="I7" s="174"/>
      <c r="K7"/>
      <c r="M7"/>
    </row>
    <row r="8" spans="1:15" ht="22.5" customHeight="1" x14ac:dyDescent="0.25">
      <c r="A8" s="16" t="s">
        <v>312</v>
      </c>
      <c r="B8" s="184" t="s">
        <v>314</v>
      </c>
      <c r="C8" s="180"/>
      <c r="D8" s="180"/>
      <c r="E8" s="180"/>
      <c r="F8" s="180"/>
      <c r="G8" s="180"/>
      <c r="H8" s="17"/>
      <c r="I8" s="13">
        <f>'1 NP'!G85</f>
        <v>1013485.2375</v>
      </c>
      <c r="K8"/>
      <c r="M8"/>
    </row>
    <row r="9" spans="1:15" ht="22.5" customHeight="1" x14ac:dyDescent="0.25">
      <c r="A9" s="18"/>
      <c r="B9" s="184" t="s">
        <v>316</v>
      </c>
      <c r="C9" s="180"/>
      <c r="D9" s="180"/>
      <c r="E9" s="180"/>
      <c r="F9" s="180"/>
      <c r="G9" s="180"/>
      <c r="H9" s="17"/>
      <c r="I9" s="12">
        <f>'1 NP'!I85</f>
        <v>79495.630083198499</v>
      </c>
      <c r="K9"/>
      <c r="M9"/>
    </row>
    <row r="10" spans="1:15" ht="22.5" customHeight="1" x14ac:dyDescent="0.25">
      <c r="A10" s="18" t="s">
        <v>313</v>
      </c>
      <c r="B10" s="179" t="s">
        <v>315</v>
      </c>
      <c r="C10" s="180"/>
      <c r="D10" s="180"/>
      <c r="E10" s="180"/>
      <c r="F10" s="180"/>
      <c r="G10" s="180"/>
      <c r="H10" s="19"/>
      <c r="I10" s="14">
        <f>'2 NP'!G211</f>
        <v>2921129.7541776923</v>
      </c>
      <c r="K10"/>
      <c r="M10"/>
    </row>
    <row r="11" spans="1:15" ht="22.5" customHeight="1" x14ac:dyDescent="0.25">
      <c r="A11" s="16"/>
      <c r="B11" s="184" t="s">
        <v>317</v>
      </c>
      <c r="C11" s="180"/>
      <c r="D11" s="180"/>
      <c r="E11" s="180"/>
      <c r="F11" s="180"/>
      <c r="G11" s="180"/>
      <c r="H11" s="17"/>
      <c r="I11" s="12">
        <f>'2 NP'!I211</f>
        <v>171538.43018358477</v>
      </c>
      <c r="K11"/>
      <c r="M11"/>
    </row>
    <row r="12" spans="1:15" ht="22.5" customHeight="1" x14ac:dyDescent="0.25">
      <c r="A12" s="181"/>
      <c r="B12" s="182"/>
      <c r="C12" s="182"/>
      <c r="D12" s="182"/>
      <c r="E12" s="182"/>
      <c r="F12" s="182"/>
      <c r="G12" s="182"/>
      <c r="H12" s="182"/>
      <c r="I12" s="183"/>
      <c r="K12"/>
      <c r="M12"/>
    </row>
    <row r="13" spans="1:15" ht="11.25" customHeight="1" x14ac:dyDescent="0.25">
      <c r="A13" s="175"/>
      <c r="B13" s="173"/>
      <c r="C13" s="173"/>
      <c r="D13" s="173"/>
      <c r="E13" s="173"/>
      <c r="F13" s="173"/>
      <c r="G13" s="176"/>
      <c r="H13" s="20"/>
      <c r="I13" s="89"/>
      <c r="K13"/>
      <c r="M13"/>
    </row>
    <row r="14" spans="1:15" ht="22.5" customHeight="1" x14ac:dyDescent="0.25">
      <c r="A14" s="177" t="s">
        <v>310</v>
      </c>
      <c r="B14" s="173"/>
      <c r="C14" s="173"/>
      <c r="D14" s="173"/>
      <c r="E14" s="173"/>
      <c r="F14" s="173"/>
      <c r="G14" s="176"/>
      <c r="H14" s="21"/>
      <c r="I14" s="15">
        <f>SUM(A8:I12)</f>
        <v>4185649.0519444756</v>
      </c>
      <c r="O14" s="48"/>
    </row>
    <row r="15" spans="1:15" ht="11.25" customHeight="1" x14ac:dyDescent="0.25">
      <c r="A15" s="178"/>
      <c r="B15" s="173"/>
      <c r="C15" s="173"/>
      <c r="D15" s="173"/>
      <c r="E15" s="173"/>
      <c r="F15" s="173"/>
      <c r="G15" s="176"/>
      <c r="H15" s="21"/>
      <c r="I15" s="15"/>
    </row>
    <row r="16" spans="1:15" ht="22.5" customHeight="1" x14ac:dyDescent="0.25">
      <c r="A16" s="178" t="s">
        <v>311</v>
      </c>
      <c r="B16" s="173"/>
      <c r="C16" s="173"/>
      <c r="D16" s="173"/>
      <c r="E16" s="173"/>
      <c r="F16" s="173"/>
      <c r="G16" s="176"/>
      <c r="H16" s="22"/>
      <c r="I16" s="24">
        <f>I14*0.21</f>
        <v>878986.30090833979</v>
      </c>
    </row>
    <row r="17" spans="1:15" ht="11.25" customHeight="1" x14ac:dyDescent="0.25">
      <c r="A17" s="175"/>
      <c r="B17" s="173"/>
      <c r="C17" s="173"/>
      <c r="D17" s="173"/>
      <c r="E17" s="173"/>
      <c r="F17" s="173"/>
      <c r="G17" s="176"/>
      <c r="H17" s="20"/>
      <c r="I17" s="89"/>
    </row>
    <row r="18" spans="1:15" ht="30" customHeight="1" thickBot="1" x14ac:dyDescent="0.3">
      <c r="A18" s="170" t="s">
        <v>364</v>
      </c>
      <c r="B18" s="171"/>
      <c r="C18" s="171"/>
      <c r="D18" s="171"/>
      <c r="E18" s="171"/>
      <c r="F18" s="171"/>
      <c r="G18" s="171"/>
      <c r="H18" s="23"/>
      <c r="I18" s="11">
        <f>I14+I16</f>
        <v>5064635.3528528158</v>
      </c>
      <c r="K18"/>
      <c r="M18"/>
    </row>
    <row r="19" spans="1:15" ht="30" customHeight="1" x14ac:dyDescent="0.25">
      <c r="A19" s="78"/>
      <c r="B19" s="79"/>
      <c r="C19" s="79"/>
      <c r="D19" s="79"/>
      <c r="E19" s="79"/>
      <c r="F19" s="79"/>
      <c r="G19" s="79"/>
      <c r="H19" s="80"/>
      <c r="I19" s="81"/>
      <c r="K19"/>
      <c r="M19"/>
    </row>
    <row r="20" spans="1:15" ht="21" x14ac:dyDescent="0.35">
      <c r="A20" s="84" t="s">
        <v>457</v>
      </c>
      <c r="B20" s="85"/>
      <c r="C20" s="85"/>
      <c r="D20" s="85"/>
      <c r="E20" s="85"/>
      <c r="F20" s="85"/>
      <c r="G20" s="85"/>
      <c r="H20" s="91"/>
      <c r="I20" s="86">
        <v>287012</v>
      </c>
      <c r="K20"/>
      <c r="M20"/>
    </row>
    <row r="21" spans="1:15" ht="21.75" thickBot="1" x14ac:dyDescent="0.4">
      <c r="A21" s="82"/>
      <c r="H21" s="8"/>
      <c r="I21" s="83"/>
      <c r="K21"/>
      <c r="M21"/>
    </row>
    <row r="22" spans="1:15" ht="26.25" customHeight="1" thickTop="1" thickBot="1" x14ac:dyDescent="0.4">
      <c r="A22" s="87" t="s">
        <v>458</v>
      </c>
      <c r="B22" s="88"/>
      <c r="C22" s="88"/>
      <c r="D22" s="88"/>
      <c r="E22" s="88"/>
      <c r="F22" s="88"/>
      <c r="G22" s="88"/>
      <c r="H22" s="92"/>
      <c r="I22" s="90">
        <f>SUM(I18,I20)</f>
        <v>5351647.3528528158</v>
      </c>
      <c r="O22" s="48"/>
    </row>
    <row r="23" spans="1:15" ht="21" x14ac:dyDescent="0.35">
      <c r="A23" s="8"/>
      <c r="B23" s="8"/>
      <c r="C23" s="8"/>
      <c r="D23" s="8"/>
      <c r="E23" s="8"/>
      <c r="F23" s="8"/>
      <c r="G23" s="8"/>
      <c r="H23" s="8"/>
      <c r="I23" s="10"/>
    </row>
    <row r="24" spans="1:15" ht="15.75" x14ac:dyDescent="0.25">
      <c r="A24" s="9"/>
      <c r="B24" s="9" t="s">
        <v>476</v>
      </c>
      <c r="C24" s="9"/>
      <c r="D24" s="9"/>
      <c r="E24" s="9"/>
      <c r="F24" s="9"/>
      <c r="G24" s="9"/>
      <c r="H24" s="9"/>
      <c r="I24"/>
      <c r="J24" s="48"/>
      <c r="K24"/>
      <c r="L24" s="48"/>
      <c r="M24"/>
    </row>
    <row r="25" spans="1:15" ht="21" x14ac:dyDescent="0.25">
      <c r="A25" s="9"/>
      <c r="B25" s="197" t="s">
        <v>474</v>
      </c>
      <c r="C25" s="197"/>
      <c r="D25" s="197" t="s">
        <v>475</v>
      </c>
      <c r="E25" s="197"/>
      <c r="F25" s="197" t="s">
        <v>462</v>
      </c>
      <c r="G25" s="197"/>
      <c r="H25" s="9"/>
      <c r="I25" s="10"/>
    </row>
    <row r="26" spans="1:15" ht="21" x14ac:dyDescent="0.25">
      <c r="A26" s="9"/>
      <c r="B26" s="196">
        <f>'1 NP'!Q85</f>
        <v>1397453.081781853</v>
      </c>
      <c r="C26" s="197"/>
      <c r="D26" s="196">
        <f>'2 NP'!Q211</f>
        <v>3954194.2712326301</v>
      </c>
      <c r="E26" s="197"/>
      <c r="F26" s="196">
        <f>B26+D26</f>
        <v>5351647.3530144831</v>
      </c>
      <c r="G26" s="197"/>
      <c r="H26" s="9"/>
      <c r="I26" s="10"/>
    </row>
    <row r="27" spans="1:15" ht="21" x14ac:dyDescent="0.25">
      <c r="A27" s="9"/>
      <c r="B27" s="9"/>
      <c r="C27" s="9"/>
      <c r="D27" s="9"/>
      <c r="E27" s="9"/>
      <c r="F27" s="9"/>
      <c r="G27" s="9"/>
      <c r="H27" s="9"/>
      <c r="I27" s="10"/>
    </row>
    <row r="28" spans="1:15" ht="21" x14ac:dyDescent="0.25">
      <c r="A28" s="9"/>
      <c r="B28" s="9"/>
      <c r="C28" s="9"/>
      <c r="D28" s="9"/>
      <c r="E28" s="9"/>
      <c r="F28" s="9"/>
      <c r="G28" s="9"/>
      <c r="H28" s="9"/>
      <c r="I28" s="10"/>
    </row>
    <row r="29" spans="1:15" ht="21" x14ac:dyDescent="0.25">
      <c r="A29" s="9"/>
      <c r="B29" s="9"/>
      <c r="C29" s="9"/>
      <c r="D29" s="9"/>
      <c r="E29" s="9"/>
      <c r="F29" s="9"/>
      <c r="G29" s="9"/>
      <c r="H29" s="9"/>
      <c r="I29" s="10"/>
    </row>
    <row r="30" spans="1:15" ht="21" x14ac:dyDescent="0.35">
      <c r="A30" s="8"/>
      <c r="B30" s="8"/>
      <c r="C30" s="8"/>
      <c r="D30" s="8"/>
      <c r="E30" s="8"/>
      <c r="F30" s="8"/>
      <c r="G30" s="8"/>
      <c r="H30" s="8"/>
      <c r="I30" s="10"/>
    </row>
  </sheetData>
  <mergeCells count="24">
    <mergeCell ref="B26:C26"/>
    <mergeCell ref="B25:C25"/>
    <mergeCell ref="D25:E25"/>
    <mergeCell ref="D26:E26"/>
    <mergeCell ref="F25:G25"/>
    <mergeCell ref="F26:G26"/>
    <mergeCell ref="A1:I1"/>
    <mergeCell ref="A2:I2"/>
    <mergeCell ref="A3:I3"/>
    <mergeCell ref="B8:G8"/>
    <mergeCell ref="B9:G9"/>
    <mergeCell ref="A4:I4"/>
    <mergeCell ref="A5:I5"/>
    <mergeCell ref="A7:I7"/>
    <mergeCell ref="A18:G18"/>
    <mergeCell ref="A6:I6"/>
    <mergeCell ref="A17:G17"/>
    <mergeCell ref="A13:G13"/>
    <mergeCell ref="A14:G14"/>
    <mergeCell ref="A16:G16"/>
    <mergeCell ref="A15:G15"/>
    <mergeCell ref="B10:G10"/>
    <mergeCell ref="A12:I12"/>
    <mergeCell ref="B11:G11"/>
  </mergeCells>
  <pageMargins left="0.78740157480314965" right="0.78740157480314965" top="0.78740157480314965" bottom="0.78740157480314965" header="0.31496062992125984" footer="0.31496062992125984"/>
  <pageSetup paperSize="9" scale="9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AMF86"/>
  <sheetViews>
    <sheetView zoomScale="70" zoomScaleNormal="70" workbookViewId="0">
      <pane ySplit="2" topLeftCell="A75" activePane="bottomLeft" state="frozen"/>
      <selection pane="bottomLeft" activeCell="Y27" sqref="Y27"/>
    </sheetView>
  </sheetViews>
  <sheetFormatPr defaultColWidth="8.85546875" defaultRowHeight="15" x14ac:dyDescent="0.25"/>
  <cols>
    <col min="1" max="1" width="9.140625" style="119" customWidth="1"/>
    <col min="2" max="2" width="42.7109375" style="4" customWidth="1"/>
    <col min="3" max="3" width="7.5703125" style="26" customWidth="1"/>
    <col min="4" max="4" width="17.28515625" style="4" customWidth="1"/>
    <col min="5" max="5" width="42.7109375" style="5" customWidth="1"/>
    <col min="6" max="7" width="14.28515625" style="28" hidden="1" customWidth="1"/>
    <col min="8" max="10" width="14.28515625" style="59" hidden="1" customWidth="1"/>
    <col min="11" max="13" width="14.28515625" style="61" hidden="1" customWidth="1"/>
    <col min="14" max="15" width="14.140625" style="61" hidden="1" customWidth="1"/>
    <col min="16" max="16" width="14.28515625" style="61" customWidth="1"/>
    <col min="17" max="17" width="14.140625" style="61" customWidth="1"/>
    <col min="18" max="19" width="17.140625" style="4" customWidth="1"/>
    <col min="20" max="16384" width="8.85546875" style="4"/>
  </cols>
  <sheetData>
    <row r="1" spans="1:1020" s="1" customFormat="1" ht="14.45" customHeight="1" x14ac:dyDescent="0.25">
      <c r="A1" s="202" t="s">
        <v>118</v>
      </c>
      <c r="B1" s="204" t="s">
        <v>0</v>
      </c>
      <c r="C1" s="204" t="s">
        <v>3</v>
      </c>
      <c r="D1" s="206" t="s">
        <v>5</v>
      </c>
      <c r="E1" s="204" t="s">
        <v>329</v>
      </c>
      <c r="F1" s="200" t="s">
        <v>371</v>
      </c>
      <c r="G1" s="200" t="s">
        <v>372</v>
      </c>
      <c r="H1" s="208" t="s">
        <v>373</v>
      </c>
      <c r="I1" s="208" t="s">
        <v>374</v>
      </c>
      <c r="J1" s="208" t="s">
        <v>375</v>
      </c>
      <c r="K1" s="210" t="s">
        <v>376</v>
      </c>
      <c r="L1" s="208" t="s">
        <v>377</v>
      </c>
      <c r="M1" s="210" t="s">
        <v>378</v>
      </c>
      <c r="N1" s="210" t="s">
        <v>459</v>
      </c>
      <c r="O1" s="210" t="s">
        <v>460</v>
      </c>
      <c r="P1" s="214" t="s">
        <v>461</v>
      </c>
      <c r="Q1" s="216" t="s">
        <v>462</v>
      </c>
      <c r="R1" s="212" t="s">
        <v>478</v>
      </c>
      <c r="S1" s="212" t="s">
        <v>477</v>
      </c>
    </row>
    <row r="2" spans="1:1020" s="1" customFormat="1" x14ac:dyDescent="0.25">
      <c r="A2" s="203"/>
      <c r="B2" s="205"/>
      <c r="C2" s="205"/>
      <c r="D2" s="207"/>
      <c r="E2" s="205"/>
      <c r="F2" s="201"/>
      <c r="G2" s="201"/>
      <c r="H2" s="209"/>
      <c r="I2" s="209"/>
      <c r="J2" s="209"/>
      <c r="K2" s="211"/>
      <c r="L2" s="209"/>
      <c r="M2" s="211"/>
      <c r="N2" s="211"/>
      <c r="O2" s="211"/>
      <c r="P2" s="215"/>
      <c r="Q2" s="217"/>
      <c r="R2" s="213"/>
      <c r="S2" s="213"/>
    </row>
    <row r="3" spans="1:1020" s="1" customFormat="1" x14ac:dyDescent="0.25">
      <c r="A3" s="117" t="s">
        <v>1</v>
      </c>
      <c r="B3" s="36" t="s">
        <v>2</v>
      </c>
      <c r="C3" s="62"/>
      <c r="D3" s="44"/>
      <c r="E3" s="37"/>
      <c r="F3" s="40"/>
      <c r="G3" s="40"/>
      <c r="H3" s="40"/>
      <c r="I3" s="40"/>
      <c r="J3" s="40"/>
      <c r="K3" s="40"/>
      <c r="L3" s="40"/>
      <c r="M3" s="93"/>
      <c r="N3" s="93"/>
      <c r="O3" s="93"/>
      <c r="P3" s="93"/>
      <c r="Q3" s="120"/>
      <c r="R3" s="150">
        <f>SUM(Q4)</f>
        <v>14446.090166764308</v>
      </c>
      <c r="S3" s="139"/>
    </row>
    <row r="4" spans="1:1020" ht="110.25" customHeight="1" x14ac:dyDescent="0.25">
      <c r="A4" s="115" t="s">
        <v>1</v>
      </c>
      <c r="B4" s="6" t="s">
        <v>4</v>
      </c>
      <c r="C4" s="63">
        <v>3</v>
      </c>
      <c r="D4" s="6" t="s">
        <v>294</v>
      </c>
      <c r="E4" s="7" t="s">
        <v>320</v>
      </c>
      <c r="F4" s="33">
        <v>3573.75</v>
      </c>
      <c r="G4" s="33">
        <f>C4*F4</f>
        <v>10721.25</v>
      </c>
      <c r="H4" s="58">
        <f>25975/482327.49*F4</f>
        <v>192.45877163252712</v>
      </c>
      <c r="I4" s="58">
        <f>C4*H4</f>
        <v>577.37631489758132</v>
      </c>
      <c r="J4" s="58">
        <f>F4+H4</f>
        <v>3766.2087716325273</v>
      </c>
      <c r="K4" s="56">
        <f>G4+I4</f>
        <v>11298.626314897581</v>
      </c>
      <c r="L4" s="57">
        <f>J4*1.21</f>
        <v>4557.1126136753583</v>
      </c>
      <c r="M4" s="56">
        <f>K4*1.21</f>
        <v>13671.337841026074</v>
      </c>
      <c r="N4" s="94">
        <f>287012/5064635.35*L4</f>
        <v>258.25077524607809</v>
      </c>
      <c r="O4" s="73">
        <f>C4*N4</f>
        <v>774.75232573823428</v>
      </c>
      <c r="P4" s="94">
        <f>L4+N4</f>
        <v>4815.3633889214361</v>
      </c>
      <c r="Q4" s="73">
        <f>M4+O4</f>
        <v>14446.090166764308</v>
      </c>
      <c r="R4" s="140"/>
      <c r="S4" s="140"/>
    </row>
    <row r="5" spans="1:1020" x14ac:dyDescent="0.25">
      <c r="A5" s="117" t="s">
        <v>6</v>
      </c>
      <c r="B5" s="36" t="s">
        <v>11</v>
      </c>
      <c r="C5" s="64"/>
      <c r="D5" s="38"/>
      <c r="E5" s="39"/>
      <c r="F5" s="41"/>
      <c r="G5" s="41"/>
      <c r="H5" s="41"/>
      <c r="I5" s="41"/>
      <c r="J5" s="41"/>
      <c r="K5" s="66"/>
      <c r="L5" s="41"/>
      <c r="M5" s="66"/>
      <c r="N5" s="66"/>
      <c r="O5" s="66"/>
      <c r="P5" s="66"/>
      <c r="Q5" s="121"/>
      <c r="R5" s="151">
        <f>SUM(Q6:Q25)</f>
        <v>746291.0400293523</v>
      </c>
      <c r="S5" s="140"/>
    </row>
    <row r="6" spans="1:1020" customFormat="1" ht="190.5" customHeight="1" x14ac:dyDescent="0.25">
      <c r="A6" s="115" t="s">
        <v>6</v>
      </c>
      <c r="B6" s="6" t="s">
        <v>383</v>
      </c>
      <c r="C6" s="63">
        <v>1</v>
      </c>
      <c r="D6" s="63"/>
      <c r="E6" s="7" t="s">
        <v>384</v>
      </c>
      <c r="F6" s="72">
        <v>237000</v>
      </c>
      <c r="G6" s="72">
        <f t="shared" ref="G6:G15" si="0">C6*F6</f>
        <v>237000</v>
      </c>
      <c r="H6" s="58">
        <f>53000/518835*F6</f>
        <v>24210.008962386888</v>
      </c>
      <c r="I6" s="58">
        <f t="shared" ref="I6:I15" si="1">C6*H6</f>
        <v>24210.008962386888</v>
      </c>
      <c r="J6" s="58">
        <f>F6+H6</f>
        <v>261210.0089623869</v>
      </c>
      <c r="K6" s="56">
        <f>G6+I6</f>
        <v>261210.0089623869</v>
      </c>
      <c r="L6" s="57">
        <f>J6*1.21</f>
        <v>316064.11084448814</v>
      </c>
      <c r="M6" s="56">
        <f>K6*1.21</f>
        <v>316064.11084448814</v>
      </c>
      <c r="N6" s="94">
        <f t="shared" ref="N6:N25" si="2">287012/5064635.35*L6</f>
        <v>17911.297914409224</v>
      </c>
      <c r="O6" s="73">
        <f t="shared" ref="O6:O25" si="3">C6*N6</f>
        <v>17911.297914409224</v>
      </c>
      <c r="P6" s="94">
        <f t="shared" ref="P6:P25" si="4">L6+N6</f>
        <v>333975.40875889733</v>
      </c>
      <c r="Q6" s="73">
        <f t="shared" ref="Q6:Q25" si="5">M6+O6</f>
        <v>333975.40875889733</v>
      </c>
      <c r="R6" s="140"/>
      <c r="S6" s="140"/>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4"/>
      <c r="RV6" s="4"/>
      <c r="RW6" s="4"/>
      <c r="RX6" s="4"/>
      <c r="RY6" s="4"/>
      <c r="RZ6" s="4"/>
      <c r="SA6" s="4"/>
      <c r="SB6" s="4"/>
      <c r="SC6" s="4"/>
      <c r="SD6" s="4"/>
      <c r="SE6" s="4"/>
      <c r="SF6" s="4"/>
      <c r="SG6" s="4"/>
      <c r="SH6" s="4"/>
      <c r="SI6" s="4"/>
      <c r="SJ6" s="4"/>
      <c r="SK6" s="4"/>
      <c r="SL6" s="4"/>
      <c r="SM6" s="4"/>
      <c r="SN6" s="4"/>
      <c r="SO6" s="4"/>
      <c r="SP6" s="4"/>
      <c r="SQ6" s="4"/>
      <c r="SR6" s="4"/>
      <c r="SS6" s="4"/>
      <c r="ST6" s="4"/>
      <c r="SU6" s="4"/>
      <c r="SV6" s="4"/>
      <c r="SW6" s="4"/>
      <c r="SX6" s="4"/>
      <c r="SY6" s="4"/>
      <c r="SZ6" s="4"/>
      <c r="TA6" s="4"/>
      <c r="TB6" s="4"/>
      <c r="TC6" s="4"/>
      <c r="TD6" s="4"/>
      <c r="TE6" s="4"/>
      <c r="TF6" s="4"/>
      <c r="TG6" s="4"/>
      <c r="TH6" s="4"/>
      <c r="TI6" s="4"/>
      <c r="TJ6" s="4"/>
      <c r="TK6" s="4"/>
      <c r="TL6" s="4"/>
      <c r="TM6" s="4"/>
      <c r="TN6" s="4"/>
      <c r="TO6" s="4"/>
      <c r="TP6" s="4"/>
      <c r="TQ6" s="4"/>
      <c r="TR6" s="4"/>
      <c r="TS6" s="4"/>
      <c r="TT6" s="4"/>
      <c r="TU6" s="4"/>
      <c r="TV6" s="4"/>
      <c r="TW6" s="4"/>
      <c r="TX6" s="4"/>
      <c r="TY6" s="4"/>
      <c r="TZ6" s="4"/>
      <c r="UA6" s="4"/>
      <c r="UB6" s="4"/>
      <c r="UC6" s="4"/>
      <c r="UD6" s="4"/>
      <c r="UE6" s="4"/>
      <c r="UF6" s="4"/>
      <c r="UG6" s="4"/>
      <c r="UH6" s="4"/>
      <c r="UI6" s="4"/>
      <c r="UJ6" s="4"/>
      <c r="UK6" s="4"/>
      <c r="UL6" s="4"/>
      <c r="UM6" s="4"/>
      <c r="UN6" s="4"/>
      <c r="UO6" s="4"/>
      <c r="UP6" s="4"/>
      <c r="UQ6" s="4"/>
      <c r="UR6" s="4"/>
      <c r="US6" s="4"/>
      <c r="UT6" s="4"/>
      <c r="UU6" s="4"/>
      <c r="UV6" s="4"/>
      <c r="UW6" s="4"/>
      <c r="UX6" s="4"/>
      <c r="UY6" s="4"/>
      <c r="UZ6" s="4"/>
      <c r="VA6" s="4"/>
      <c r="VB6" s="4"/>
      <c r="VC6" s="4"/>
      <c r="VD6" s="4"/>
      <c r="VE6" s="4"/>
      <c r="VF6" s="4"/>
      <c r="VG6" s="4"/>
      <c r="VH6" s="4"/>
      <c r="VI6" s="4"/>
      <c r="VJ6" s="4"/>
      <c r="VK6" s="4"/>
      <c r="VL6" s="4"/>
      <c r="VM6" s="4"/>
      <c r="VN6" s="4"/>
      <c r="VO6" s="4"/>
      <c r="VP6" s="4"/>
      <c r="VQ6" s="4"/>
      <c r="VR6" s="4"/>
      <c r="VS6" s="4"/>
      <c r="VT6" s="4"/>
      <c r="VU6" s="4"/>
      <c r="VV6" s="4"/>
      <c r="VW6" s="4"/>
      <c r="VX6" s="4"/>
      <c r="VY6" s="4"/>
      <c r="VZ6" s="4"/>
      <c r="WA6" s="4"/>
      <c r="WB6" s="4"/>
      <c r="WC6" s="4"/>
      <c r="WD6" s="4"/>
      <c r="WE6" s="4"/>
      <c r="WF6" s="4"/>
      <c r="WG6" s="4"/>
      <c r="WH6" s="4"/>
      <c r="WI6" s="4"/>
      <c r="WJ6" s="4"/>
      <c r="WK6" s="4"/>
      <c r="WL6" s="4"/>
      <c r="WM6" s="4"/>
      <c r="WN6" s="4"/>
      <c r="WO6" s="4"/>
      <c r="WP6" s="4"/>
      <c r="WQ6" s="4"/>
      <c r="WR6" s="4"/>
      <c r="WS6" s="4"/>
      <c r="WT6" s="4"/>
      <c r="WU6" s="4"/>
      <c r="WV6" s="4"/>
      <c r="WW6" s="4"/>
      <c r="WX6" s="4"/>
      <c r="WY6" s="4"/>
      <c r="WZ6" s="4"/>
      <c r="XA6" s="4"/>
      <c r="XB6" s="4"/>
      <c r="XC6" s="4"/>
      <c r="XD6" s="4"/>
      <c r="XE6" s="4"/>
      <c r="XF6" s="4"/>
      <c r="XG6" s="4"/>
      <c r="XH6" s="4"/>
      <c r="XI6" s="4"/>
      <c r="XJ6" s="4"/>
      <c r="XK6" s="4"/>
      <c r="XL6" s="4"/>
      <c r="XM6" s="4"/>
      <c r="XN6" s="4"/>
      <c r="XO6" s="4"/>
      <c r="XP6" s="4"/>
      <c r="XQ6" s="4"/>
      <c r="XR6" s="4"/>
      <c r="XS6" s="4"/>
      <c r="XT6" s="4"/>
      <c r="XU6" s="4"/>
      <c r="XV6" s="4"/>
      <c r="XW6" s="4"/>
      <c r="XX6" s="4"/>
      <c r="XY6" s="4"/>
      <c r="XZ6" s="4"/>
      <c r="YA6" s="4"/>
      <c r="YB6" s="4"/>
      <c r="YC6" s="4"/>
      <c r="YD6" s="4"/>
      <c r="YE6" s="4"/>
      <c r="YF6" s="4"/>
      <c r="YG6" s="4"/>
      <c r="YH6" s="4"/>
      <c r="YI6" s="4"/>
      <c r="YJ6" s="4"/>
      <c r="YK6" s="4"/>
      <c r="YL6" s="4"/>
      <c r="YM6" s="4"/>
      <c r="YN6" s="4"/>
      <c r="YO6" s="4"/>
      <c r="YP6" s="4"/>
      <c r="YQ6" s="4"/>
      <c r="YR6" s="4"/>
      <c r="YS6" s="4"/>
      <c r="YT6" s="4"/>
      <c r="YU6" s="4"/>
      <c r="YV6" s="4"/>
      <c r="YW6" s="4"/>
      <c r="YX6" s="4"/>
      <c r="YY6" s="4"/>
      <c r="YZ6" s="4"/>
      <c r="ZA6" s="4"/>
      <c r="ZB6" s="4"/>
      <c r="ZC6" s="4"/>
      <c r="ZD6" s="4"/>
      <c r="ZE6" s="4"/>
      <c r="ZF6" s="4"/>
      <c r="ZG6" s="4"/>
      <c r="ZH6" s="4"/>
      <c r="ZI6" s="4"/>
      <c r="ZJ6" s="4"/>
      <c r="ZK6" s="4"/>
      <c r="ZL6" s="4"/>
      <c r="ZM6" s="4"/>
      <c r="ZN6" s="4"/>
      <c r="ZO6" s="4"/>
      <c r="ZP6" s="4"/>
      <c r="ZQ6" s="4"/>
      <c r="ZR6" s="4"/>
      <c r="ZS6" s="4"/>
      <c r="ZT6" s="4"/>
      <c r="ZU6" s="4"/>
      <c r="ZV6" s="4"/>
      <c r="ZW6" s="4"/>
      <c r="ZX6" s="4"/>
      <c r="ZY6" s="4"/>
      <c r="ZZ6" s="4"/>
      <c r="AAA6" s="4"/>
      <c r="AAB6" s="4"/>
      <c r="AAC6" s="4"/>
      <c r="AAD6" s="4"/>
      <c r="AAE6" s="4"/>
      <c r="AAF6" s="4"/>
      <c r="AAG6" s="4"/>
      <c r="AAH6" s="4"/>
      <c r="AAI6" s="4"/>
      <c r="AAJ6" s="4"/>
      <c r="AAK6" s="4"/>
      <c r="AAL6" s="4"/>
      <c r="AAM6" s="4"/>
      <c r="AAN6" s="4"/>
      <c r="AAO6" s="4"/>
      <c r="AAP6" s="4"/>
      <c r="AAQ6" s="4"/>
      <c r="AAR6" s="4"/>
      <c r="AAS6" s="4"/>
      <c r="AAT6" s="4"/>
      <c r="AAU6" s="4"/>
      <c r="AAV6" s="4"/>
      <c r="AAW6" s="4"/>
      <c r="AAX6" s="4"/>
      <c r="AAY6" s="4"/>
      <c r="AAZ6" s="4"/>
      <c r="ABA6" s="4"/>
      <c r="ABB6" s="4"/>
      <c r="ABC6" s="4"/>
      <c r="ABD6" s="4"/>
      <c r="ABE6" s="4"/>
      <c r="ABF6" s="4"/>
      <c r="ABG6" s="4"/>
      <c r="ABH6" s="4"/>
      <c r="ABI6" s="4"/>
      <c r="ABJ6" s="4"/>
      <c r="ABK6" s="4"/>
      <c r="ABL6" s="4"/>
      <c r="ABM6" s="4"/>
      <c r="ABN6" s="4"/>
      <c r="ABO6" s="4"/>
      <c r="ABP6" s="4"/>
      <c r="ABQ6" s="4"/>
      <c r="ABR6" s="4"/>
      <c r="ABS6" s="4"/>
      <c r="ABT6" s="4"/>
      <c r="ABU6" s="4"/>
      <c r="ABV6" s="4"/>
      <c r="ABW6" s="4"/>
      <c r="ABX6" s="4"/>
      <c r="ABY6" s="4"/>
      <c r="ABZ6" s="4"/>
      <c r="ACA6" s="4"/>
      <c r="ACB6" s="4"/>
      <c r="ACC6" s="4"/>
      <c r="ACD6" s="4"/>
      <c r="ACE6" s="4"/>
      <c r="ACF6" s="4"/>
      <c r="ACG6" s="4"/>
      <c r="ACH6" s="4"/>
      <c r="ACI6" s="4"/>
      <c r="ACJ6" s="4"/>
      <c r="ACK6" s="4"/>
      <c r="ACL6" s="4"/>
      <c r="ACM6" s="4"/>
      <c r="ACN6" s="4"/>
      <c r="ACO6" s="4"/>
      <c r="ACP6" s="4"/>
      <c r="ACQ6" s="4"/>
      <c r="ACR6" s="4"/>
      <c r="ACS6" s="4"/>
      <c r="ACT6" s="4"/>
      <c r="ACU6" s="4"/>
      <c r="ACV6" s="4"/>
      <c r="ACW6" s="4"/>
      <c r="ACX6" s="4"/>
      <c r="ACY6" s="4"/>
      <c r="ACZ6" s="4"/>
      <c r="ADA6" s="4"/>
      <c r="ADB6" s="4"/>
      <c r="ADC6" s="4"/>
      <c r="ADD6" s="4"/>
      <c r="ADE6" s="4"/>
      <c r="ADF6" s="4"/>
      <c r="ADG6" s="4"/>
      <c r="ADH6" s="4"/>
      <c r="ADI6" s="4"/>
      <c r="ADJ6" s="4"/>
      <c r="ADK6" s="4"/>
      <c r="ADL6" s="4"/>
      <c r="ADM6" s="4"/>
      <c r="ADN6" s="4"/>
      <c r="ADO6" s="4"/>
      <c r="ADP6" s="4"/>
      <c r="ADQ6" s="4"/>
      <c r="ADR6" s="4"/>
      <c r="ADS6" s="4"/>
      <c r="ADT6" s="4"/>
      <c r="ADU6" s="4"/>
      <c r="ADV6" s="4"/>
      <c r="ADW6" s="4"/>
      <c r="ADX6" s="4"/>
      <c r="ADY6" s="4"/>
      <c r="ADZ6" s="4"/>
      <c r="AEA6" s="4"/>
      <c r="AEB6" s="4"/>
      <c r="AEC6" s="4"/>
      <c r="AED6" s="4"/>
      <c r="AEE6" s="4"/>
      <c r="AEF6" s="4"/>
      <c r="AEG6" s="4"/>
      <c r="AEH6" s="4"/>
      <c r="AEI6" s="4"/>
      <c r="AEJ6" s="4"/>
      <c r="AEK6" s="4"/>
      <c r="AEL6" s="4"/>
      <c r="AEM6" s="4"/>
      <c r="AEN6" s="4"/>
      <c r="AEO6" s="4"/>
      <c r="AEP6" s="4"/>
      <c r="AEQ6" s="4"/>
      <c r="AER6" s="4"/>
      <c r="AES6" s="4"/>
      <c r="AET6" s="4"/>
      <c r="AEU6" s="4"/>
      <c r="AEV6" s="4"/>
      <c r="AEW6" s="4"/>
      <c r="AEX6" s="4"/>
      <c r="AEY6" s="4"/>
      <c r="AEZ6" s="4"/>
      <c r="AFA6" s="4"/>
      <c r="AFB6" s="4"/>
      <c r="AFC6" s="4"/>
      <c r="AFD6" s="4"/>
      <c r="AFE6" s="4"/>
      <c r="AFF6" s="4"/>
      <c r="AFG6" s="4"/>
      <c r="AFH6" s="4"/>
      <c r="AFI6" s="4"/>
      <c r="AFJ6" s="4"/>
      <c r="AFK6" s="4"/>
      <c r="AFL6" s="4"/>
      <c r="AFM6" s="4"/>
      <c r="AFN6" s="4"/>
      <c r="AFO6" s="4"/>
      <c r="AFP6" s="4"/>
      <c r="AFQ6" s="4"/>
      <c r="AFR6" s="4"/>
      <c r="AFS6" s="4"/>
      <c r="AFT6" s="4"/>
      <c r="AFU6" s="4"/>
      <c r="AFV6" s="4"/>
      <c r="AFW6" s="4"/>
      <c r="AFX6" s="4"/>
      <c r="AFY6" s="4"/>
      <c r="AFZ6" s="4"/>
      <c r="AGA6" s="4"/>
      <c r="AGB6" s="4"/>
      <c r="AGC6" s="4"/>
      <c r="AGD6" s="4"/>
      <c r="AGE6" s="4"/>
      <c r="AGF6" s="4"/>
      <c r="AGG6" s="4"/>
      <c r="AGH6" s="4"/>
      <c r="AGI6" s="4"/>
      <c r="AGJ6" s="4"/>
      <c r="AGK6" s="4"/>
      <c r="AGL6" s="4"/>
      <c r="AGM6" s="4"/>
      <c r="AGN6" s="4"/>
      <c r="AGO6" s="4"/>
      <c r="AGP6" s="4"/>
      <c r="AGQ6" s="4"/>
      <c r="AGR6" s="4"/>
      <c r="AGS6" s="4"/>
      <c r="AGT6" s="4"/>
      <c r="AGU6" s="4"/>
      <c r="AGV6" s="4"/>
      <c r="AGW6" s="4"/>
      <c r="AGX6" s="4"/>
      <c r="AGY6" s="4"/>
      <c r="AGZ6" s="4"/>
      <c r="AHA6" s="4"/>
      <c r="AHB6" s="4"/>
      <c r="AHC6" s="4"/>
      <c r="AHD6" s="4"/>
      <c r="AHE6" s="4"/>
      <c r="AHF6" s="4"/>
      <c r="AHG6" s="4"/>
      <c r="AHH6" s="4"/>
      <c r="AHI6" s="4"/>
      <c r="AHJ6" s="4"/>
      <c r="AHK6" s="4"/>
      <c r="AHL6" s="4"/>
      <c r="AHM6" s="4"/>
      <c r="AHN6" s="4"/>
      <c r="AHO6" s="4"/>
      <c r="AHP6" s="4"/>
      <c r="AHQ6" s="4"/>
      <c r="AHR6" s="4"/>
      <c r="AHS6" s="4"/>
      <c r="AHT6" s="4"/>
      <c r="AHU6" s="4"/>
      <c r="AHV6" s="4"/>
      <c r="AHW6" s="4"/>
      <c r="AHX6" s="4"/>
      <c r="AHY6" s="4"/>
      <c r="AHZ6" s="4"/>
      <c r="AIA6" s="4"/>
      <c r="AIB6" s="4"/>
      <c r="AIC6" s="4"/>
      <c r="AID6" s="4"/>
      <c r="AIE6" s="4"/>
      <c r="AIF6" s="4"/>
      <c r="AIG6" s="4"/>
      <c r="AIH6" s="4"/>
      <c r="AII6" s="4"/>
      <c r="AIJ6" s="4"/>
      <c r="AIK6" s="4"/>
      <c r="AIL6" s="4"/>
      <c r="AIM6" s="4"/>
      <c r="AIN6" s="4"/>
      <c r="AIO6" s="4"/>
      <c r="AIP6" s="4"/>
      <c r="AIQ6" s="4"/>
      <c r="AIR6" s="4"/>
      <c r="AIS6" s="4"/>
      <c r="AIT6" s="4"/>
      <c r="AIU6" s="4"/>
      <c r="AIV6" s="4"/>
      <c r="AIW6" s="4"/>
      <c r="AIX6" s="4"/>
      <c r="AIY6" s="4"/>
      <c r="AIZ6" s="4"/>
      <c r="AJA6" s="4"/>
      <c r="AJB6" s="4"/>
      <c r="AJC6" s="4"/>
      <c r="AJD6" s="4"/>
      <c r="AJE6" s="4"/>
      <c r="AJF6" s="4"/>
      <c r="AJG6" s="4"/>
      <c r="AJH6" s="4"/>
      <c r="AJI6" s="4"/>
      <c r="AJJ6" s="4"/>
      <c r="AJK6" s="4"/>
      <c r="AJL6" s="4"/>
      <c r="AJM6" s="4"/>
      <c r="AJN6" s="4"/>
      <c r="AJO6" s="4"/>
      <c r="AJP6" s="4"/>
      <c r="AJQ6" s="4"/>
      <c r="AJR6" s="4"/>
      <c r="AJS6" s="4"/>
      <c r="AJT6" s="4"/>
      <c r="AJU6" s="4"/>
      <c r="AJV6" s="4"/>
      <c r="AJW6" s="4"/>
      <c r="AJX6" s="4"/>
      <c r="AJY6" s="4"/>
      <c r="AJZ6" s="4"/>
      <c r="AKA6" s="4"/>
      <c r="AKB6" s="4"/>
      <c r="AKC6" s="4"/>
      <c r="AKD6" s="4"/>
      <c r="AKE6" s="4"/>
      <c r="AKF6" s="4"/>
      <c r="AKG6" s="4"/>
      <c r="AKH6" s="4"/>
      <c r="AKI6" s="4"/>
      <c r="AKJ6" s="4"/>
      <c r="AKK6" s="4"/>
      <c r="AKL6" s="4"/>
      <c r="AKM6" s="4"/>
      <c r="AKN6" s="4"/>
      <c r="AKO6" s="4"/>
      <c r="AKP6" s="4"/>
      <c r="AKQ6" s="4"/>
      <c r="AKR6" s="4"/>
      <c r="AKS6" s="4"/>
      <c r="AKT6" s="4"/>
      <c r="AKU6" s="4"/>
      <c r="AKV6" s="4"/>
      <c r="AKW6" s="4"/>
      <c r="AKX6" s="4"/>
      <c r="AKY6" s="4"/>
      <c r="AKZ6" s="4"/>
      <c r="ALA6" s="4"/>
      <c r="ALB6" s="4"/>
      <c r="ALC6" s="4"/>
      <c r="ALD6" s="4"/>
      <c r="ALE6" s="4"/>
      <c r="ALF6" s="4"/>
      <c r="ALG6" s="4"/>
      <c r="ALH6" s="4"/>
      <c r="ALI6" s="4"/>
      <c r="ALJ6" s="4"/>
      <c r="ALK6" s="4"/>
      <c r="ALL6" s="4"/>
      <c r="ALM6" s="4"/>
      <c r="ALN6" s="4"/>
      <c r="ALO6" s="4"/>
      <c r="ALP6" s="4"/>
      <c r="ALQ6" s="4"/>
      <c r="ALR6" s="4"/>
      <c r="ALS6" s="4"/>
      <c r="ALT6" s="4"/>
      <c r="ALU6" s="4"/>
      <c r="ALV6" s="4"/>
      <c r="ALW6" s="4"/>
      <c r="ALX6" s="4"/>
      <c r="ALY6" s="4"/>
      <c r="ALZ6" s="4"/>
      <c r="AMA6" s="4"/>
      <c r="AMB6" s="4"/>
      <c r="AMC6" s="4"/>
      <c r="AMD6" s="4"/>
      <c r="AME6" s="4"/>
      <c r="AMF6" s="4"/>
    </row>
    <row r="7" spans="1:1020" customFormat="1" ht="58.9" customHeight="1" x14ac:dyDescent="0.25">
      <c r="A7" s="115" t="s">
        <v>6</v>
      </c>
      <c r="B7" s="6" t="s">
        <v>385</v>
      </c>
      <c r="C7" s="63">
        <v>1</v>
      </c>
      <c r="D7" s="63"/>
      <c r="E7" s="7"/>
      <c r="F7" s="72">
        <v>12057</v>
      </c>
      <c r="G7" s="72">
        <f t="shared" si="0"/>
        <v>12057</v>
      </c>
      <c r="H7" s="58">
        <f t="shared" ref="H7:H13" si="6">53000/518835*F7</f>
        <v>1231.6458989852265</v>
      </c>
      <c r="I7" s="58">
        <f t="shared" si="1"/>
        <v>1231.6458989852265</v>
      </c>
      <c r="J7" s="58">
        <f t="shared" ref="J7:K15" si="7">F7+H7</f>
        <v>13288.645898985227</v>
      </c>
      <c r="K7" s="56">
        <f t="shared" si="7"/>
        <v>13288.645898985227</v>
      </c>
      <c r="L7" s="57">
        <f t="shared" ref="L7:M15" si="8">J7*1.21</f>
        <v>16079.261537772125</v>
      </c>
      <c r="M7" s="56">
        <f t="shared" si="8"/>
        <v>16079.261537772125</v>
      </c>
      <c r="N7" s="94">
        <f t="shared" si="2"/>
        <v>911.20894073431236</v>
      </c>
      <c r="O7" s="73">
        <f t="shared" si="3"/>
        <v>911.20894073431236</v>
      </c>
      <c r="P7" s="94">
        <f t="shared" si="4"/>
        <v>16990.470478506439</v>
      </c>
      <c r="Q7" s="73">
        <f t="shared" si="5"/>
        <v>16990.470478506439</v>
      </c>
      <c r="R7" s="140"/>
      <c r="S7" s="140"/>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c r="LR7" s="4"/>
      <c r="LS7" s="4"/>
      <c r="LT7" s="4"/>
      <c r="LU7" s="4"/>
      <c r="LV7" s="4"/>
      <c r="LW7" s="4"/>
      <c r="LX7" s="4"/>
      <c r="LY7" s="4"/>
      <c r="LZ7" s="4"/>
      <c r="MA7" s="4"/>
      <c r="MB7" s="4"/>
      <c r="MC7" s="4"/>
      <c r="MD7" s="4"/>
      <c r="ME7" s="4"/>
      <c r="MF7" s="4"/>
      <c r="MG7" s="4"/>
      <c r="MH7" s="4"/>
      <c r="MI7" s="4"/>
      <c r="MJ7" s="4"/>
      <c r="MK7" s="4"/>
      <c r="ML7" s="4"/>
      <c r="MM7" s="4"/>
      <c r="MN7" s="4"/>
      <c r="MO7" s="4"/>
      <c r="MP7" s="4"/>
      <c r="MQ7" s="4"/>
      <c r="MR7" s="4"/>
      <c r="MS7" s="4"/>
      <c r="MT7" s="4"/>
      <c r="MU7" s="4"/>
      <c r="MV7" s="4"/>
      <c r="MW7" s="4"/>
      <c r="MX7" s="4"/>
      <c r="MY7" s="4"/>
      <c r="MZ7" s="4"/>
      <c r="NA7" s="4"/>
      <c r="NB7" s="4"/>
      <c r="NC7" s="4"/>
      <c r="ND7" s="4"/>
      <c r="NE7" s="4"/>
      <c r="NF7" s="4"/>
      <c r="NG7" s="4"/>
      <c r="NH7" s="4"/>
      <c r="NI7" s="4"/>
      <c r="NJ7" s="4"/>
      <c r="NK7" s="4"/>
      <c r="NL7" s="4"/>
      <c r="NM7" s="4"/>
      <c r="NN7" s="4"/>
      <c r="NO7" s="4"/>
      <c r="NP7" s="4"/>
      <c r="NQ7" s="4"/>
      <c r="NR7" s="4"/>
      <c r="NS7" s="4"/>
      <c r="NT7" s="4"/>
      <c r="NU7" s="4"/>
      <c r="NV7" s="4"/>
      <c r="NW7" s="4"/>
      <c r="NX7" s="4"/>
      <c r="NY7" s="4"/>
      <c r="NZ7" s="4"/>
      <c r="OA7" s="4"/>
      <c r="OB7" s="4"/>
      <c r="OC7" s="4"/>
      <c r="OD7" s="4"/>
      <c r="OE7" s="4"/>
      <c r="OF7" s="4"/>
      <c r="OG7" s="4"/>
      <c r="OH7" s="4"/>
      <c r="OI7" s="4"/>
      <c r="OJ7" s="4"/>
      <c r="OK7" s="4"/>
      <c r="OL7" s="4"/>
      <c r="OM7" s="4"/>
      <c r="ON7" s="4"/>
      <c r="OO7" s="4"/>
      <c r="OP7" s="4"/>
      <c r="OQ7" s="4"/>
      <c r="OR7" s="4"/>
      <c r="OS7" s="4"/>
      <c r="OT7" s="4"/>
      <c r="OU7" s="4"/>
      <c r="OV7" s="4"/>
      <c r="OW7" s="4"/>
      <c r="OX7" s="4"/>
      <c r="OY7" s="4"/>
      <c r="OZ7" s="4"/>
      <c r="PA7" s="4"/>
      <c r="PB7" s="4"/>
      <c r="PC7" s="4"/>
      <c r="PD7" s="4"/>
      <c r="PE7" s="4"/>
      <c r="PF7" s="4"/>
      <c r="PG7" s="4"/>
      <c r="PH7" s="4"/>
      <c r="PI7" s="4"/>
      <c r="PJ7" s="4"/>
      <c r="PK7" s="4"/>
      <c r="PL7" s="4"/>
      <c r="PM7" s="4"/>
      <c r="PN7" s="4"/>
      <c r="PO7" s="4"/>
      <c r="PP7" s="4"/>
      <c r="PQ7" s="4"/>
      <c r="PR7" s="4"/>
      <c r="PS7" s="4"/>
      <c r="PT7" s="4"/>
      <c r="PU7" s="4"/>
      <c r="PV7" s="4"/>
      <c r="PW7" s="4"/>
      <c r="PX7" s="4"/>
      <c r="PY7" s="4"/>
      <c r="PZ7" s="4"/>
      <c r="QA7" s="4"/>
      <c r="QB7" s="4"/>
      <c r="QC7" s="4"/>
      <c r="QD7" s="4"/>
      <c r="QE7" s="4"/>
      <c r="QF7" s="4"/>
      <c r="QG7" s="4"/>
      <c r="QH7" s="4"/>
      <c r="QI7" s="4"/>
      <c r="QJ7" s="4"/>
      <c r="QK7" s="4"/>
      <c r="QL7" s="4"/>
      <c r="QM7" s="4"/>
      <c r="QN7" s="4"/>
      <c r="QO7" s="4"/>
      <c r="QP7" s="4"/>
      <c r="QQ7" s="4"/>
      <c r="QR7" s="4"/>
      <c r="QS7" s="4"/>
      <c r="QT7" s="4"/>
      <c r="QU7" s="4"/>
      <c r="QV7" s="4"/>
      <c r="QW7" s="4"/>
      <c r="QX7" s="4"/>
      <c r="QY7" s="4"/>
      <c r="QZ7" s="4"/>
      <c r="RA7" s="4"/>
      <c r="RB7" s="4"/>
      <c r="RC7" s="4"/>
      <c r="RD7" s="4"/>
      <c r="RE7" s="4"/>
      <c r="RF7" s="4"/>
      <c r="RG7" s="4"/>
      <c r="RH7" s="4"/>
      <c r="RI7" s="4"/>
      <c r="RJ7" s="4"/>
      <c r="RK7" s="4"/>
      <c r="RL7" s="4"/>
      <c r="RM7" s="4"/>
      <c r="RN7" s="4"/>
      <c r="RO7" s="4"/>
      <c r="RP7" s="4"/>
      <c r="RQ7" s="4"/>
      <c r="RR7" s="4"/>
      <c r="RS7" s="4"/>
      <c r="RT7" s="4"/>
      <c r="RU7" s="4"/>
      <c r="RV7" s="4"/>
      <c r="RW7" s="4"/>
      <c r="RX7" s="4"/>
      <c r="RY7" s="4"/>
      <c r="RZ7" s="4"/>
      <c r="SA7" s="4"/>
      <c r="SB7" s="4"/>
      <c r="SC7" s="4"/>
      <c r="SD7" s="4"/>
      <c r="SE7" s="4"/>
      <c r="SF7" s="4"/>
      <c r="SG7" s="4"/>
      <c r="SH7" s="4"/>
      <c r="SI7" s="4"/>
      <c r="SJ7" s="4"/>
      <c r="SK7" s="4"/>
      <c r="SL7" s="4"/>
      <c r="SM7" s="4"/>
      <c r="SN7" s="4"/>
      <c r="SO7" s="4"/>
      <c r="SP7" s="4"/>
      <c r="SQ7" s="4"/>
      <c r="SR7" s="4"/>
      <c r="SS7" s="4"/>
      <c r="ST7" s="4"/>
      <c r="SU7" s="4"/>
      <c r="SV7" s="4"/>
      <c r="SW7" s="4"/>
      <c r="SX7" s="4"/>
      <c r="SY7" s="4"/>
      <c r="SZ7" s="4"/>
      <c r="TA7" s="4"/>
      <c r="TB7" s="4"/>
      <c r="TC7" s="4"/>
      <c r="TD7" s="4"/>
      <c r="TE7" s="4"/>
      <c r="TF7" s="4"/>
      <c r="TG7" s="4"/>
      <c r="TH7" s="4"/>
      <c r="TI7" s="4"/>
      <c r="TJ7" s="4"/>
      <c r="TK7" s="4"/>
      <c r="TL7" s="4"/>
      <c r="TM7" s="4"/>
      <c r="TN7" s="4"/>
      <c r="TO7" s="4"/>
      <c r="TP7" s="4"/>
      <c r="TQ7" s="4"/>
      <c r="TR7" s="4"/>
      <c r="TS7" s="4"/>
      <c r="TT7" s="4"/>
      <c r="TU7" s="4"/>
      <c r="TV7" s="4"/>
      <c r="TW7" s="4"/>
      <c r="TX7" s="4"/>
      <c r="TY7" s="4"/>
      <c r="TZ7" s="4"/>
      <c r="UA7" s="4"/>
      <c r="UB7" s="4"/>
      <c r="UC7" s="4"/>
      <c r="UD7" s="4"/>
      <c r="UE7" s="4"/>
      <c r="UF7" s="4"/>
      <c r="UG7" s="4"/>
      <c r="UH7" s="4"/>
      <c r="UI7" s="4"/>
      <c r="UJ7" s="4"/>
      <c r="UK7" s="4"/>
      <c r="UL7" s="4"/>
      <c r="UM7" s="4"/>
      <c r="UN7" s="4"/>
      <c r="UO7" s="4"/>
      <c r="UP7" s="4"/>
      <c r="UQ7" s="4"/>
      <c r="UR7" s="4"/>
      <c r="US7" s="4"/>
      <c r="UT7" s="4"/>
      <c r="UU7" s="4"/>
      <c r="UV7" s="4"/>
      <c r="UW7" s="4"/>
      <c r="UX7" s="4"/>
      <c r="UY7" s="4"/>
      <c r="UZ7" s="4"/>
      <c r="VA7" s="4"/>
      <c r="VB7" s="4"/>
      <c r="VC7" s="4"/>
      <c r="VD7" s="4"/>
      <c r="VE7" s="4"/>
      <c r="VF7" s="4"/>
      <c r="VG7" s="4"/>
      <c r="VH7" s="4"/>
      <c r="VI7" s="4"/>
      <c r="VJ7" s="4"/>
      <c r="VK7" s="4"/>
      <c r="VL7" s="4"/>
      <c r="VM7" s="4"/>
      <c r="VN7" s="4"/>
      <c r="VO7" s="4"/>
      <c r="VP7" s="4"/>
      <c r="VQ7" s="4"/>
      <c r="VR7" s="4"/>
      <c r="VS7" s="4"/>
      <c r="VT7" s="4"/>
      <c r="VU7" s="4"/>
      <c r="VV7" s="4"/>
      <c r="VW7" s="4"/>
      <c r="VX7" s="4"/>
      <c r="VY7" s="4"/>
      <c r="VZ7" s="4"/>
      <c r="WA7" s="4"/>
      <c r="WB7" s="4"/>
      <c r="WC7" s="4"/>
      <c r="WD7" s="4"/>
      <c r="WE7" s="4"/>
      <c r="WF7" s="4"/>
      <c r="WG7" s="4"/>
      <c r="WH7" s="4"/>
      <c r="WI7" s="4"/>
      <c r="WJ7" s="4"/>
      <c r="WK7" s="4"/>
      <c r="WL7" s="4"/>
      <c r="WM7" s="4"/>
      <c r="WN7" s="4"/>
      <c r="WO7" s="4"/>
      <c r="WP7" s="4"/>
      <c r="WQ7" s="4"/>
      <c r="WR7" s="4"/>
      <c r="WS7" s="4"/>
      <c r="WT7" s="4"/>
      <c r="WU7" s="4"/>
      <c r="WV7" s="4"/>
      <c r="WW7" s="4"/>
      <c r="WX7" s="4"/>
      <c r="WY7" s="4"/>
      <c r="WZ7" s="4"/>
      <c r="XA7" s="4"/>
      <c r="XB7" s="4"/>
      <c r="XC7" s="4"/>
      <c r="XD7" s="4"/>
      <c r="XE7" s="4"/>
      <c r="XF7" s="4"/>
      <c r="XG7" s="4"/>
      <c r="XH7" s="4"/>
      <c r="XI7" s="4"/>
      <c r="XJ7" s="4"/>
      <c r="XK7" s="4"/>
      <c r="XL7" s="4"/>
      <c r="XM7" s="4"/>
      <c r="XN7" s="4"/>
      <c r="XO7" s="4"/>
      <c r="XP7" s="4"/>
      <c r="XQ7" s="4"/>
      <c r="XR7" s="4"/>
      <c r="XS7" s="4"/>
      <c r="XT7" s="4"/>
      <c r="XU7" s="4"/>
      <c r="XV7" s="4"/>
      <c r="XW7" s="4"/>
      <c r="XX7" s="4"/>
      <c r="XY7" s="4"/>
      <c r="XZ7" s="4"/>
      <c r="YA7" s="4"/>
      <c r="YB7" s="4"/>
      <c r="YC7" s="4"/>
      <c r="YD7" s="4"/>
      <c r="YE7" s="4"/>
      <c r="YF7" s="4"/>
      <c r="YG7" s="4"/>
      <c r="YH7" s="4"/>
      <c r="YI7" s="4"/>
      <c r="YJ7" s="4"/>
      <c r="YK7" s="4"/>
      <c r="YL7" s="4"/>
      <c r="YM7" s="4"/>
      <c r="YN7" s="4"/>
      <c r="YO7" s="4"/>
      <c r="YP7" s="4"/>
      <c r="YQ7" s="4"/>
      <c r="YR7" s="4"/>
      <c r="YS7" s="4"/>
      <c r="YT7" s="4"/>
      <c r="YU7" s="4"/>
      <c r="YV7" s="4"/>
      <c r="YW7" s="4"/>
      <c r="YX7" s="4"/>
      <c r="YY7" s="4"/>
      <c r="YZ7" s="4"/>
      <c r="ZA7" s="4"/>
      <c r="ZB7" s="4"/>
      <c r="ZC7" s="4"/>
      <c r="ZD7" s="4"/>
      <c r="ZE7" s="4"/>
      <c r="ZF7" s="4"/>
      <c r="ZG7" s="4"/>
      <c r="ZH7" s="4"/>
      <c r="ZI7" s="4"/>
      <c r="ZJ7" s="4"/>
      <c r="ZK7" s="4"/>
      <c r="ZL7" s="4"/>
      <c r="ZM7" s="4"/>
      <c r="ZN7" s="4"/>
      <c r="ZO7" s="4"/>
      <c r="ZP7" s="4"/>
      <c r="ZQ7" s="4"/>
      <c r="ZR7" s="4"/>
      <c r="ZS7" s="4"/>
      <c r="ZT7" s="4"/>
      <c r="ZU7" s="4"/>
      <c r="ZV7" s="4"/>
      <c r="ZW7" s="4"/>
      <c r="ZX7" s="4"/>
      <c r="ZY7" s="4"/>
      <c r="ZZ7" s="4"/>
      <c r="AAA7" s="4"/>
      <c r="AAB7" s="4"/>
      <c r="AAC7" s="4"/>
      <c r="AAD7" s="4"/>
      <c r="AAE7" s="4"/>
      <c r="AAF7" s="4"/>
      <c r="AAG7" s="4"/>
      <c r="AAH7" s="4"/>
      <c r="AAI7" s="4"/>
      <c r="AAJ7" s="4"/>
      <c r="AAK7" s="4"/>
      <c r="AAL7" s="4"/>
      <c r="AAM7" s="4"/>
      <c r="AAN7" s="4"/>
      <c r="AAO7" s="4"/>
      <c r="AAP7" s="4"/>
      <c r="AAQ7" s="4"/>
      <c r="AAR7" s="4"/>
      <c r="AAS7" s="4"/>
      <c r="AAT7" s="4"/>
      <c r="AAU7" s="4"/>
      <c r="AAV7" s="4"/>
      <c r="AAW7" s="4"/>
      <c r="AAX7" s="4"/>
      <c r="AAY7" s="4"/>
      <c r="AAZ7" s="4"/>
      <c r="ABA7" s="4"/>
      <c r="ABB7" s="4"/>
      <c r="ABC7" s="4"/>
      <c r="ABD7" s="4"/>
      <c r="ABE7" s="4"/>
      <c r="ABF7" s="4"/>
      <c r="ABG7" s="4"/>
      <c r="ABH7" s="4"/>
      <c r="ABI7" s="4"/>
      <c r="ABJ7" s="4"/>
      <c r="ABK7" s="4"/>
      <c r="ABL7" s="4"/>
      <c r="ABM7" s="4"/>
      <c r="ABN7" s="4"/>
      <c r="ABO7" s="4"/>
      <c r="ABP7" s="4"/>
      <c r="ABQ7" s="4"/>
      <c r="ABR7" s="4"/>
      <c r="ABS7" s="4"/>
      <c r="ABT7" s="4"/>
      <c r="ABU7" s="4"/>
      <c r="ABV7" s="4"/>
      <c r="ABW7" s="4"/>
      <c r="ABX7" s="4"/>
      <c r="ABY7" s="4"/>
      <c r="ABZ7" s="4"/>
      <c r="ACA7" s="4"/>
      <c r="ACB7" s="4"/>
      <c r="ACC7" s="4"/>
      <c r="ACD7" s="4"/>
      <c r="ACE7" s="4"/>
      <c r="ACF7" s="4"/>
      <c r="ACG7" s="4"/>
      <c r="ACH7" s="4"/>
      <c r="ACI7" s="4"/>
      <c r="ACJ7" s="4"/>
      <c r="ACK7" s="4"/>
      <c r="ACL7" s="4"/>
      <c r="ACM7" s="4"/>
      <c r="ACN7" s="4"/>
      <c r="ACO7" s="4"/>
      <c r="ACP7" s="4"/>
      <c r="ACQ7" s="4"/>
      <c r="ACR7" s="4"/>
      <c r="ACS7" s="4"/>
      <c r="ACT7" s="4"/>
      <c r="ACU7" s="4"/>
      <c r="ACV7" s="4"/>
      <c r="ACW7" s="4"/>
      <c r="ACX7" s="4"/>
      <c r="ACY7" s="4"/>
      <c r="ACZ7" s="4"/>
      <c r="ADA7" s="4"/>
      <c r="ADB7" s="4"/>
      <c r="ADC7" s="4"/>
      <c r="ADD7" s="4"/>
      <c r="ADE7" s="4"/>
      <c r="ADF7" s="4"/>
      <c r="ADG7" s="4"/>
      <c r="ADH7" s="4"/>
      <c r="ADI7" s="4"/>
      <c r="ADJ7" s="4"/>
      <c r="ADK7" s="4"/>
      <c r="ADL7" s="4"/>
      <c r="ADM7" s="4"/>
      <c r="ADN7" s="4"/>
      <c r="ADO7" s="4"/>
      <c r="ADP7" s="4"/>
      <c r="ADQ7" s="4"/>
      <c r="ADR7" s="4"/>
      <c r="ADS7" s="4"/>
      <c r="ADT7" s="4"/>
      <c r="ADU7" s="4"/>
      <c r="ADV7" s="4"/>
      <c r="ADW7" s="4"/>
      <c r="ADX7" s="4"/>
      <c r="ADY7" s="4"/>
      <c r="ADZ7" s="4"/>
      <c r="AEA7" s="4"/>
      <c r="AEB7" s="4"/>
      <c r="AEC7" s="4"/>
      <c r="AED7" s="4"/>
      <c r="AEE7" s="4"/>
      <c r="AEF7" s="4"/>
      <c r="AEG7" s="4"/>
      <c r="AEH7" s="4"/>
      <c r="AEI7" s="4"/>
      <c r="AEJ7" s="4"/>
      <c r="AEK7" s="4"/>
      <c r="AEL7" s="4"/>
      <c r="AEM7" s="4"/>
      <c r="AEN7" s="4"/>
      <c r="AEO7" s="4"/>
      <c r="AEP7" s="4"/>
      <c r="AEQ7" s="4"/>
      <c r="AER7" s="4"/>
      <c r="AES7" s="4"/>
      <c r="AET7" s="4"/>
      <c r="AEU7" s="4"/>
      <c r="AEV7" s="4"/>
      <c r="AEW7" s="4"/>
      <c r="AEX7" s="4"/>
      <c r="AEY7" s="4"/>
      <c r="AEZ7" s="4"/>
      <c r="AFA7" s="4"/>
      <c r="AFB7" s="4"/>
      <c r="AFC7" s="4"/>
      <c r="AFD7" s="4"/>
      <c r="AFE7" s="4"/>
      <c r="AFF7" s="4"/>
      <c r="AFG7" s="4"/>
      <c r="AFH7" s="4"/>
      <c r="AFI7" s="4"/>
      <c r="AFJ7" s="4"/>
      <c r="AFK7" s="4"/>
      <c r="AFL7" s="4"/>
      <c r="AFM7" s="4"/>
      <c r="AFN7" s="4"/>
      <c r="AFO7" s="4"/>
      <c r="AFP7" s="4"/>
      <c r="AFQ7" s="4"/>
      <c r="AFR7" s="4"/>
      <c r="AFS7" s="4"/>
      <c r="AFT7" s="4"/>
      <c r="AFU7" s="4"/>
      <c r="AFV7" s="4"/>
      <c r="AFW7" s="4"/>
      <c r="AFX7" s="4"/>
      <c r="AFY7" s="4"/>
      <c r="AFZ7" s="4"/>
      <c r="AGA7" s="4"/>
      <c r="AGB7" s="4"/>
      <c r="AGC7" s="4"/>
      <c r="AGD7" s="4"/>
      <c r="AGE7" s="4"/>
      <c r="AGF7" s="4"/>
      <c r="AGG7" s="4"/>
      <c r="AGH7" s="4"/>
      <c r="AGI7" s="4"/>
      <c r="AGJ7" s="4"/>
      <c r="AGK7" s="4"/>
      <c r="AGL7" s="4"/>
      <c r="AGM7" s="4"/>
      <c r="AGN7" s="4"/>
      <c r="AGO7" s="4"/>
      <c r="AGP7" s="4"/>
      <c r="AGQ7" s="4"/>
      <c r="AGR7" s="4"/>
      <c r="AGS7" s="4"/>
      <c r="AGT7" s="4"/>
      <c r="AGU7" s="4"/>
      <c r="AGV7" s="4"/>
      <c r="AGW7" s="4"/>
      <c r="AGX7" s="4"/>
      <c r="AGY7" s="4"/>
      <c r="AGZ7" s="4"/>
      <c r="AHA7" s="4"/>
      <c r="AHB7" s="4"/>
      <c r="AHC7" s="4"/>
      <c r="AHD7" s="4"/>
      <c r="AHE7" s="4"/>
      <c r="AHF7" s="4"/>
      <c r="AHG7" s="4"/>
      <c r="AHH7" s="4"/>
      <c r="AHI7" s="4"/>
      <c r="AHJ7" s="4"/>
      <c r="AHK7" s="4"/>
      <c r="AHL7" s="4"/>
      <c r="AHM7" s="4"/>
      <c r="AHN7" s="4"/>
      <c r="AHO7" s="4"/>
      <c r="AHP7" s="4"/>
      <c r="AHQ7" s="4"/>
      <c r="AHR7" s="4"/>
      <c r="AHS7" s="4"/>
      <c r="AHT7" s="4"/>
      <c r="AHU7" s="4"/>
      <c r="AHV7" s="4"/>
      <c r="AHW7" s="4"/>
      <c r="AHX7" s="4"/>
      <c r="AHY7" s="4"/>
      <c r="AHZ7" s="4"/>
      <c r="AIA7" s="4"/>
      <c r="AIB7" s="4"/>
      <c r="AIC7" s="4"/>
      <c r="AID7" s="4"/>
      <c r="AIE7" s="4"/>
      <c r="AIF7" s="4"/>
      <c r="AIG7" s="4"/>
      <c r="AIH7" s="4"/>
      <c r="AII7" s="4"/>
      <c r="AIJ7" s="4"/>
      <c r="AIK7" s="4"/>
      <c r="AIL7" s="4"/>
      <c r="AIM7" s="4"/>
      <c r="AIN7" s="4"/>
      <c r="AIO7" s="4"/>
      <c r="AIP7" s="4"/>
      <c r="AIQ7" s="4"/>
      <c r="AIR7" s="4"/>
      <c r="AIS7" s="4"/>
      <c r="AIT7" s="4"/>
      <c r="AIU7" s="4"/>
      <c r="AIV7" s="4"/>
      <c r="AIW7" s="4"/>
      <c r="AIX7" s="4"/>
      <c r="AIY7" s="4"/>
      <c r="AIZ7" s="4"/>
      <c r="AJA7" s="4"/>
      <c r="AJB7" s="4"/>
      <c r="AJC7" s="4"/>
      <c r="AJD7" s="4"/>
      <c r="AJE7" s="4"/>
      <c r="AJF7" s="4"/>
      <c r="AJG7" s="4"/>
      <c r="AJH7" s="4"/>
      <c r="AJI7" s="4"/>
      <c r="AJJ7" s="4"/>
      <c r="AJK7" s="4"/>
      <c r="AJL7" s="4"/>
      <c r="AJM7" s="4"/>
      <c r="AJN7" s="4"/>
      <c r="AJO7" s="4"/>
      <c r="AJP7" s="4"/>
      <c r="AJQ7" s="4"/>
      <c r="AJR7" s="4"/>
      <c r="AJS7" s="4"/>
      <c r="AJT7" s="4"/>
      <c r="AJU7" s="4"/>
      <c r="AJV7" s="4"/>
      <c r="AJW7" s="4"/>
      <c r="AJX7" s="4"/>
      <c r="AJY7" s="4"/>
      <c r="AJZ7" s="4"/>
      <c r="AKA7" s="4"/>
      <c r="AKB7" s="4"/>
      <c r="AKC7" s="4"/>
      <c r="AKD7" s="4"/>
      <c r="AKE7" s="4"/>
      <c r="AKF7" s="4"/>
      <c r="AKG7" s="4"/>
      <c r="AKH7" s="4"/>
      <c r="AKI7" s="4"/>
      <c r="AKJ7" s="4"/>
      <c r="AKK7" s="4"/>
      <c r="AKL7" s="4"/>
      <c r="AKM7" s="4"/>
      <c r="AKN7" s="4"/>
      <c r="AKO7" s="4"/>
      <c r="AKP7" s="4"/>
      <c r="AKQ7" s="4"/>
      <c r="AKR7" s="4"/>
      <c r="AKS7" s="4"/>
      <c r="AKT7" s="4"/>
      <c r="AKU7" s="4"/>
      <c r="AKV7" s="4"/>
      <c r="AKW7" s="4"/>
      <c r="AKX7" s="4"/>
      <c r="AKY7" s="4"/>
      <c r="AKZ7" s="4"/>
      <c r="ALA7" s="4"/>
      <c r="ALB7" s="4"/>
      <c r="ALC7" s="4"/>
      <c r="ALD7" s="4"/>
      <c r="ALE7" s="4"/>
      <c r="ALF7" s="4"/>
      <c r="ALG7" s="4"/>
      <c r="ALH7" s="4"/>
      <c r="ALI7" s="4"/>
      <c r="ALJ7" s="4"/>
      <c r="ALK7" s="4"/>
      <c r="ALL7" s="4"/>
      <c r="ALM7" s="4"/>
      <c r="ALN7" s="4"/>
      <c r="ALO7" s="4"/>
      <c r="ALP7" s="4"/>
      <c r="ALQ7" s="4"/>
      <c r="ALR7" s="4"/>
      <c r="ALS7" s="4"/>
      <c r="ALT7" s="4"/>
      <c r="ALU7" s="4"/>
      <c r="ALV7" s="4"/>
      <c r="ALW7" s="4"/>
      <c r="ALX7" s="4"/>
      <c r="ALY7" s="4"/>
      <c r="ALZ7" s="4"/>
      <c r="AMA7" s="4"/>
      <c r="AMB7" s="4"/>
      <c r="AMC7" s="4"/>
      <c r="AMD7" s="4"/>
      <c r="AME7" s="4"/>
      <c r="AMF7" s="4"/>
    </row>
    <row r="8" spans="1:1020" customFormat="1" ht="59.65" customHeight="1" x14ac:dyDescent="0.25">
      <c r="A8" s="115" t="s">
        <v>6</v>
      </c>
      <c r="B8" s="6" t="s">
        <v>386</v>
      </c>
      <c r="C8" s="63">
        <v>1</v>
      </c>
      <c r="D8" s="63"/>
      <c r="E8" s="7"/>
      <c r="F8" s="72">
        <v>8691</v>
      </c>
      <c r="G8" s="72">
        <f t="shared" si="0"/>
        <v>8691</v>
      </c>
      <c r="H8" s="58">
        <f t="shared" si="6"/>
        <v>887.80248055740265</v>
      </c>
      <c r="I8" s="58">
        <f t="shared" si="1"/>
        <v>887.80248055740265</v>
      </c>
      <c r="J8" s="58">
        <f t="shared" si="7"/>
        <v>9578.8024805574023</v>
      </c>
      <c r="K8" s="56">
        <f t="shared" si="7"/>
        <v>9578.8024805574023</v>
      </c>
      <c r="L8" s="57">
        <f t="shared" si="8"/>
        <v>11590.351001474457</v>
      </c>
      <c r="M8" s="56">
        <f t="shared" si="8"/>
        <v>11590.351001474457</v>
      </c>
      <c r="N8" s="94">
        <f t="shared" si="2"/>
        <v>656.82316529169009</v>
      </c>
      <c r="O8" s="73">
        <f t="shared" si="3"/>
        <v>656.82316529169009</v>
      </c>
      <c r="P8" s="94">
        <f t="shared" si="4"/>
        <v>12247.174166766146</v>
      </c>
      <c r="Q8" s="73">
        <f t="shared" si="5"/>
        <v>12247.174166766146</v>
      </c>
      <c r="R8" s="140"/>
      <c r="S8" s="140"/>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4"/>
      <c r="KM8" s="4"/>
      <c r="KN8" s="4"/>
      <c r="KO8" s="4"/>
      <c r="KP8" s="4"/>
      <c r="KQ8" s="4"/>
      <c r="KR8" s="4"/>
      <c r="KS8" s="4"/>
      <c r="KT8" s="4"/>
      <c r="KU8" s="4"/>
      <c r="KV8" s="4"/>
      <c r="KW8" s="4"/>
      <c r="KX8" s="4"/>
      <c r="KY8" s="4"/>
      <c r="KZ8" s="4"/>
      <c r="LA8" s="4"/>
      <c r="LB8" s="4"/>
      <c r="LC8" s="4"/>
      <c r="LD8" s="4"/>
      <c r="LE8" s="4"/>
      <c r="LF8" s="4"/>
      <c r="LG8" s="4"/>
      <c r="LH8" s="4"/>
      <c r="LI8" s="4"/>
      <c r="LJ8" s="4"/>
      <c r="LK8" s="4"/>
      <c r="LL8" s="4"/>
      <c r="LM8" s="4"/>
      <c r="LN8" s="4"/>
      <c r="LO8" s="4"/>
      <c r="LP8" s="4"/>
      <c r="LQ8" s="4"/>
      <c r="LR8" s="4"/>
      <c r="LS8" s="4"/>
      <c r="LT8" s="4"/>
      <c r="LU8" s="4"/>
      <c r="LV8" s="4"/>
      <c r="LW8" s="4"/>
      <c r="LX8" s="4"/>
      <c r="LY8" s="4"/>
      <c r="LZ8" s="4"/>
      <c r="MA8" s="4"/>
      <c r="MB8" s="4"/>
      <c r="MC8" s="4"/>
      <c r="MD8" s="4"/>
      <c r="ME8" s="4"/>
      <c r="MF8" s="4"/>
      <c r="MG8" s="4"/>
      <c r="MH8" s="4"/>
      <c r="MI8" s="4"/>
      <c r="MJ8" s="4"/>
      <c r="MK8" s="4"/>
      <c r="ML8" s="4"/>
      <c r="MM8" s="4"/>
      <c r="MN8" s="4"/>
      <c r="MO8" s="4"/>
      <c r="MP8" s="4"/>
      <c r="MQ8" s="4"/>
      <c r="MR8" s="4"/>
      <c r="MS8" s="4"/>
      <c r="MT8" s="4"/>
      <c r="MU8" s="4"/>
      <c r="MV8" s="4"/>
      <c r="MW8" s="4"/>
      <c r="MX8" s="4"/>
      <c r="MY8" s="4"/>
      <c r="MZ8" s="4"/>
      <c r="NA8" s="4"/>
      <c r="NB8" s="4"/>
      <c r="NC8" s="4"/>
      <c r="ND8" s="4"/>
      <c r="NE8" s="4"/>
      <c r="NF8" s="4"/>
      <c r="NG8" s="4"/>
      <c r="NH8" s="4"/>
      <c r="NI8" s="4"/>
      <c r="NJ8" s="4"/>
      <c r="NK8" s="4"/>
      <c r="NL8" s="4"/>
      <c r="NM8" s="4"/>
      <c r="NN8" s="4"/>
      <c r="NO8" s="4"/>
      <c r="NP8" s="4"/>
      <c r="NQ8" s="4"/>
      <c r="NR8" s="4"/>
      <c r="NS8" s="4"/>
      <c r="NT8" s="4"/>
      <c r="NU8" s="4"/>
      <c r="NV8" s="4"/>
      <c r="NW8" s="4"/>
      <c r="NX8" s="4"/>
      <c r="NY8" s="4"/>
      <c r="NZ8" s="4"/>
      <c r="OA8" s="4"/>
      <c r="OB8" s="4"/>
      <c r="OC8" s="4"/>
      <c r="OD8" s="4"/>
      <c r="OE8" s="4"/>
      <c r="OF8" s="4"/>
      <c r="OG8" s="4"/>
      <c r="OH8" s="4"/>
      <c r="OI8" s="4"/>
      <c r="OJ8" s="4"/>
      <c r="OK8" s="4"/>
      <c r="OL8" s="4"/>
      <c r="OM8" s="4"/>
      <c r="ON8" s="4"/>
      <c r="OO8" s="4"/>
      <c r="OP8" s="4"/>
      <c r="OQ8" s="4"/>
      <c r="OR8" s="4"/>
      <c r="OS8" s="4"/>
      <c r="OT8" s="4"/>
      <c r="OU8" s="4"/>
      <c r="OV8" s="4"/>
      <c r="OW8" s="4"/>
      <c r="OX8" s="4"/>
      <c r="OY8" s="4"/>
      <c r="OZ8" s="4"/>
      <c r="PA8" s="4"/>
      <c r="PB8" s="4"/>
      <c r="PC8" s="4"/>
      <c r="PD8" s="4"/>
      <c r="PE8" s="4"/>
      <c r="PF8" s="4"/>
      <c r="PG8" s="4"/>
      <c r="PH8" s="4"/>
      <c r="PI8" s="4"/>
      <c r="PJ8" s="4"/>
      <c r="PK8" s="4"/>
      <c r="PL8" s="4"/>
      <c r="PM8" s="4"/>
      <c r="PN8" s="4"/>
      <c r="PO8" s="4"/>
      <c r="PP8" s="4"/>
      <c r="PQ8" s="4"/>
      <c r="PR8" s="4"/>
      <c r="PS8" s="4"/>
      <c r="PT8" s="4"/>
      <c r="PU8" s="4"/>
      <c r="PV8" s="4"/>
      <c r="PW8" s="4"/>
      <c r="PX8" s="4"/>
      <c r="PY8" s="4"/>
      <c r="PZ8" s="4"/>
      <c r="QA8" s="4"/>
      <c r="QB8" s="4"/>
      <c r="QC8" s="4"/>
      <c r="QD8" s="4"/>
      <c r="QE8" s="4"/>
      <c r="QF8" s="4"/>
      <c r="QG8" s="4"/>
      <c r="QH8" s="4"/>
      <c r="QI8" s="4"/>
      <c r="QJ8" s="4"/>
      <c r="QK8" s="4"/>
      <c r="QL8" s="4"/>
      <c r="QM8" s="4"/>
      <c r="QN8" s="4"/>
      <c r="QO8" s="4"/>
      <c r="QP8" s="4"/>
      <c r="QQ8" s="4"/>
      <c r="QR8" s="4"/>
      <c r="QS8" s="4"/>
      <c r="QT8" s="4"/>
      <c r="QU8" s="4"/>
      <c r="QV8" s="4"/>
      <c r="QW8" s="4"/>
      <c r="QX8" s="4"/>
      <c r="QY8" s="4"/>
      <c r="QZ8" s="4"/>
      <c r="RA8" s="4"/>
      <c r="RB8" s="4"/>
      <c r="RC8" s="4"/>
      <c r="RD8" s="4"/>
      <c r="RE8" s="4"/>
      <c r="RF8" s="4"/>
      <c r="RG8" s="4"/>
      <c r="RH8" s="4"/>
      <c r="RI8" s="4"/>
      <c r="RJ8" s="4"/>
      <c r="RK8" s="4"/>
      <c r="RL8" s="4"/>
      <c r="RM8" s="4"/>
      <c r="RN8" s="4"/>
      <c r="RO8" s="4"/>
      <c r="RP8" s="4"/>
      <c r="RQ8" s="4"/>
      <c r="RR8" s="4"/>
      <c r="RS8" s="4"/>
      <c r="RT8" s="4"/>
      <c r="RU8" s="4"/>
      <c r="RV8" s="4"/>
      <c r="RW8" s="4"/>
      <c r="RX8" s="4"/>
      <c r="RY8" s="4"/>
      <c r="RZ8" s="4"/>
      <c r="SA8" s="4"/>
      <c r="SB8" s="4"/>
      <c r="SC8" s="4"/>
      <c r="SD8" s="4"/>
      <c r="SE8" s="4"/>
      <c r="SF8" s="4"/>
      <c r="SG8" s="4"/>
      <c r="SH8" s="4"/>
      <c r="SI8" s="4"/>
      <c r="SJ8" s="4"/>
      <c r="SK8" s="4"/>
      <c r="SL8" s="4"/>
      <c r="SM8" s="4"/>
      <c r="SN8" s="4"/>
      <c r="SO8" s="4"/>
      <c r="SP8" s="4"/>
      <c r="SQ8" s="4"/>
      <c r="SR8" s="4"/>
      <c r="SS8" s="4"/>
      <c r="ST8" s="4"/>
      <c r="SU8" s="4"/>
      <c r="SV8" s="4"/>
      <c r="SW8" s="4"/>
      <c r="SX8" s="4"/>
      <c r="SY8" s="4"/>
      <c r="SZ8" s="4"/>
      <c r="TA8" s="4"/>
      <c r="TB8" s="4"/>
      <c r="TC8" s="4"/>
      <c r="TD8" s="4"/>
      <c r="TE8" s="4"/>
      <c r="TF8" s="4"/>
      <c r="TG8" s="4"/>
      <c r="TH8" s="4"/>
      <c r="TI8" s="4"/>
      <c r="TJ8" s="4"/>
      <c r="TK8" s="4"/>
      <c r="TL8" s="4"/>
      <c r="TM8" s="4"/>
      <c r="TN8" s="4"/>
      <c r="TO8" s="4"/>
      <c r="TP8" s="4"/>
      <c r="TQ8" s="4"/>
      <c r="TR8" s="4"/>
      <c r="TS8" s="4"/>
      <c r="TT8" s="4"/>
      <c r="TU8" s="4"/>
      <c r="TV8" s="4"/>
      <c r="TW8" s="4"/>
      <c r="TX8" s="4"/>
      <c r="TY8" s="4"/>
      <c r="TZ8" s="4"/>
      <c r="UA8" s="4"/>
      <c r="UB8" s="4"/>
      <c r="UC8" s="4"/>
      <c r="UD8" s="4"/>
      <c r="UE8" s="4"/>
      <c r="UF8" s="4"/>
      <c r="UG8" s="4"/>
      <c r="UH8" s="4"/>
      <c r="UI8" s="4"/>
      <c r="UJ8" s="4"/>
      <c r="UK8" s="4"/>
      <c r="UL8" s="4"/>
      <c r="UM8" s="4"/>
      <c r="UN8" s="4"/>
      <c r="UO8" s="4"/>
      <c r="UP8" s="4"/>
      <c r="UQ8" s="4"/>
      <c r="UR8" s="4"/>
      <c r="US8" s="4"/>
      <c r="UT8" s="4"/>
      <c r="UU8" s="4"/>
      <c r="UV8" s="4"/>
      <c r="UW8" s="4"/>
      <c r="UX8" s="4"/>
      <c r="UY8" s="4"/>
      <c r="UZ8" s="4"/>
      <c r="VA8" s="4"/>
      <c r="VB8" s="4"/>
      <c r="VC8" s="4"/>
      <c r="VD8" s="4"/>
      <c r="VE8" s="4"/>
      <c r="VF8" s="4"/>
      <c r="VG8" s="4"/>
      <c r="VH8" s="4"/>
      <c r="VI8" s="4"/>
      <c r="VJ8" s="4"/>
      <c r="VK8" s="4"/>
      <c r="VL8" s="4"/>
      <c r="VM8" s="4"/>
      <c r="VN8" s="4"/>
      <c r="VO8" s="4"/>
      <c r="VP8" s="4"/>
      <c r="VQ8" s="4"/>
      <c r="VR8" s="4"/>
      <c r="VS8" s="4"/>
      <c r="VT8" s="4"/>
      <c r="VU8" s="4"/>
      <c r="VV8" s="4"/>
      <c r="VW8" s="4"/>
      <c r="VX8" s="4"/>
      <c r="VY8" s="4"/>
      <c r="VZ8" s="4"/>
      <c r="WA8" s="4"/>
      <c r="WB8" s="4"/>
      <c r="WC8" s="4"/>
      <c r="WD8" s="4"/>
      <c r="WE8" s="4"/>
      <c r="WF8" s="4"/>
      <c r="WG8" s="4"/>
      <c r="WH8" s="4"/>
      <c r="WI8" s="4"/>
      <c r="WJ8" s="4"/>
      <c r="WK8" s="4"/>
      <c r="WL8" s="4"/>
      <c r="WM8" s="4"/>
      <c r="WN8" s="4"/>
      <c r="WO8" s="4"/>
      <c r="WP8" s="4"/>
      <c r="WQ8" s="4"/>
      <c r="WR8" s="4"/>
      <c r="WS8" s="4"/>
      <c r="WT8" s="4"/>
      <c r="WU8" s="4"/>
      <c r="WV8" s="4"/>
      <c r="WW8" s="4"/>
      <c r="WX8" s="4"/>
      <c r="WY8" s="4"/>
      <c r="WZ8" s="4"/>
      <c r="XA8" s="4"/>
      <c r="XB8" s="4"/>
      <c r="XC8" s="4"/>
      <c r="XD8" s="4"/>
      <c r="XE8" s="4"/>
      <c r="XF8" s="4"/>
      <c r="XG8" s="4"/>
      <c r="XH8" s="4"/>
      <c r="XI8" s="4"/>
      <c r="XJ8" s="4"/>
      <c r="XK8" s="4"/>
      <c r="XL8" s="4"/>
      <c r="XM8" s="4"/>
      <c r="XN8" s="4"/>
      <c r="XO8" s="4"/>
      <c r="XP8" s="4"/>
      <c r="XQ8" s="4"/>
      <c r="XR8" s="4"/>
      <c r="XS8" s="4"/>
      <c r="XT8" s="4"/>
      <c r="XU8" s="4"/>
      <c r="XV8" s="4"/>
      <c r="XW8" s="4"/>
      <c r="XX8" s="4"/>
      <c r="XY8" s="4"/>
      <c r="XZ8" s="4"/>
      <c r="YA8" s="4"/>
      <c r="YB8" s="4"/>
      <c r="YC8" s="4"/>
      <c r="YD8" s="4"/>
      <c r="YE8" s="4"/>
      <c r="YF8" s="4"/>
      <c r="YG8" s="4"/>
      <c r="YH8" s="4"/>
      <c r="YI8" s="4"/>
      <c r="YJ8" s="4"/>
      <c r="YK8" s="4"/>
      <c r="YL8" s="4"/>
      <c r="YM8" s="4"/>
      <c r="YN8" s="4"/>
      <c r="YO8" s="4"/>
      <c r="YP8" s="4"/>
      <c r="YQ8" s="4"/>
      <c r="YR8" s="4"/>
      <c r="YS8" s="4"/>
      <c r="YT8" s="4"/>
      <c r="YU8" s="4"/>
      <c r="YV8" s="4"/>
      <c r="YW8" s="4"/>
      <c r="YX8" s="4"/>
      <c r="YY8" s="4"/>
      <c r="YZ8" s="4"/>
      <c r="ZA8" s="4"/>
      <c r="ZB8" s="4"/>
      <c r="ZC8" s="4"/>
      <c r="ZD8" s="4"/>
      <c r="ZE8" s="4"/>
      <c r="ZF8" s="4"/>
      <c r="ZG8" s="4"/>
      <c r="ZH8" s="4"/>
      <c r="ZI8" s="4"/>
      <c r="ZJ8" s="4"/>
      <c r="ZK8" s="4"/>
      <c r="ZL8" s="4"/>
      <c r="ZM8" s="4"/>
      <c r="ZN8" s="4"/>
      <c r="ZO8" s="4"/>
      <c r="ZP8" s="4"/>
      <c r="ZQ8" s="4"/>
      <c r="ZR8" s="4"/>
      <c r="ZS8" s="4"/>
      <c r="ZT8" s="4"/>
      <c r="ZU8" s="4"/>
      <c r="ZV8" s="4"/>
      <c r="ZW8" s="4"/>
      <c r="ZX8" s="4"/>
      <c r="ZY8" s="4"/>
      <c r="ZZ8" s="4"/>
      <c r="AAA8" s="4"/>
      <c r="AAB8" s="4"/>
      <c r="AAC8" s="4"/>
      <c r="AAD8" s="4"/>
      <c r="AAE8" s="4"/>
      <c r="AAF8" s="4"/>
      <c r="AAG8" s="4"/>
      <c r="AAH8" s="4"/>
      <c r="AAI8" s="4"/>
      <c r="AAJ8" s="4"/>
      <c r="AAK8" s="4"/>
      <c r="AAL8" s="4"/>
      <c r="AAM8" s="4"/>
      <c r="AAN8" s="4"/>
      <c r="AAO8" s="4"/>
      <c r="AAP8" s="4"/>
      <c r="AAQ8" s="4"/>
      <c r="AAR8" s="4"/>
      <c r="AAS8" s="4"/>
      <c r="AAT8" s="4"/>
      <c r="AAU8" s="4"/>
      <c r="AAV8" s="4"/>
      <c r="AAW8" s="4"/>
      <c r="AAX8" s="4"/>
      <c r="AAY8" s="4"/>
      <c r="AAZ8" s="4"/>
      <c r="ABA8" s="4"/>
      <c r="ABB8" s="4"/>
      <c r="ABC8" s="4"/>
      <c r="ABD8" s="4"/>
      <c r="ABE8" s="4"/>
      <c r="ABF8" s="4"/>
      <c r="ABG8" s="4"/>
      <c r="ABH8" s="4"/>
      <c r="ABI8" s="4"/>
      <c r="ABJ8" s="4"/>
      <c r="ABK8" s="4"/>
      <c r="ABL8" s="4"/>
      <c r="ABM8" s="4"/>
      <c r="ABN8" s="4"/>
      <c r="ABO8" s="4"/>
      <c r="ABP8" s="4"/>
      <c r="ABQ8" s="4"/>
      <c r="ABR8" s="4"/>
      <c r="ABS8" s="4"/>
      <c r="ABT8" s="4"/>
      <c r="ABU8" s="4"/>
      <c r="ABV8" s="4"/>
      <c r="ABW8" s="4"/>
      <c r="ABX8" s="4"/>
      <c r="ABY8" s="4"/>
      <c r="ABZ8" s="4"/>
      <c r="ACA8" s="4"/>
      <c r="ACB8" s="4"/>
      <c r="ACC8" s="4"/>
      <c r="ACD8" s="4"/>
      <c r="ACE8" s="4"/>
      <c r="ACF8" s="4"/>
      <c r="ACG8" s="4"/>
      <c r="ACH8" s="4"/>
      <c r="ACI8" s="4"/>
      <c r="ACJ8" s="4"/>
      <c r="ACK8" s="4"/>
      <c r="ACL8" s="4"/>
      <c r="ACM8" s="4"/>
      <c r="ACN8" s="4"/>
      <c r="ACO8" s="4"/>
      <c r="ACP8" s="4"/>
      <c r="ACQ8" s="4"/>
      <c r="ACR8" s="4"/>
      <c r="ACS8" s="4"/>
      <c r="ACT8" s="4"/>
      <c r="ACU8" s="4"/>
      <c r="ACV8" s="4"/>
      <c r="ACW8" s="4"/>
      <c r="ACX8" s="4"/>
      <c r="ACY8" s="4"/>
      <c r="ACZ8" s="4"/>
      <c r="ADA8" s="4"/>
      <c r="ADB8" s="4"/>
      <c r="ADC8" s="4"/>
      <c r="ADD8" s="4"/>
      <c r="ADE8" s="4"/>
      <c r="ADF8" s="4"/>
      <c r="ADG8" s="4"/>
      <c r="ADH8" s="4"/>
      <c r="ADI8" s="4"/>
      <c r="ADJ8" s="4"/>
      <c r="ADK8" s="4"/>
      <c r="ADL8" s="4"/>
      <c r="ADM8" s="4"/>
      <c r="ADN8" s="4"/>
      <c r="ADO8" s="4"/>
      <c r="ADP8" s="4"/>
      <c r="ADQ8" s="4"/>
      <c r="ADR8" s="4"/>
      <c r="ADS8" s="4"/>
      <c r="ADT8" s="4"/>
      <c r="ADU8" s="4"/>
      <c r="ADV8" s="4"/>
      <c r="ADW8" s="4"/>
      <c r="ADX8" s="4"/>
      <c r="ADY8" s="4"/>
      <c r="ADZ8" s="4"/>
      <c r="AEA8" s="4"/>
      <c r="AEB8" s="4"/>
      <c r="AEC8" s="4"/>
      <c r="AED8" s="4"/>
      <c r="AEE8" s="4"/>
      <c r="AEF8" s="4"/>
      <c r="AEG8" s="4"/>
      <c r="AEH8" s="4"/>
      <c r="AEI8" s="4"/>
      <c r="AEJ8" s="4"/>
      <c r="AEK8" s="4"/>
      <c r="AEL8" s="4"/>
      <c r="AEM8" s="4"/>
      <c r="AEN8" s="4"/>
      <c r="AEO8" s="4"/>
      <c r="AEP8" s="4"/>
      <c r="AEQ8" s="4"/>
      <c r="AER8" s="4"/>
      <c r="AES8" s="4"/>
      <c r="AET8" s="4"/>
      <c r="AEU8" s="4"/>
      <c r="AEV8" s="4"/>
      <c r="AEW8" s="4"/>
      <c r="AEX8" s="4"/>
      <c r="AEY8" s="4"/>
      <c r="AEZ8" s="4"/>
      <c r="AFA8" s="4"/>
      <c r="AFB8" s="4"/>
      <c r="AFC8" s="4"/>
      <c r="AFD8" s="4"/>
      <c r="AFE8" s="4"/>
      <c r="AFF8" s="4"/>
      <c r="AFG8" s="4"/>
      <c r="AFH8" s="4"/>
      <c r="AFI8" s="4"/>
      <c r="AFJ8" s="4"/>
      <c r="AFK8" s="4"/>
      <c r="AFL8" s="4"/>
      <c r="AFM8" s="4"/>
      <c r="AFN8" s="4"/>
      <c r="AFO8" s="4"/>
      <c r="AFP8" s="4"/>
      <c r="AFQ8" s="4"/>
      <c r="AFR8" s="4"/>
      <c r="AFS8" s="4"/>
      <c r="AFT8" s="4"/>
      <c r="AFU8" s="4"/>
      <c r="AFV8" s="4"/>
      <c r="AFW8" s="4"/>
      <c r="AFX8" s="4"/>
      <c r="AFY8" s="4"/>
      <c r="AFZ8" s="4"/>
      <c r="AGA8" s="4"/>
      <c r="AGB8" s="4"/>
      <c r="AGC8" s="4"/>
      <c r="AGD8" s="4"/>
      <c r="AGE8" s="4"/>
      <c r="AGF8" s="4"/>
      <c r="AGG8" s="4"/>
      <c r="AGH8" s="4"/>
      <c r="AGI8" s="4"/>
      <c r="AGJ8" s="4"/>
      <c r="AGK8" s="4"/>
      <c r="AGL8" s="4"/>
      <c r="AGM8" s="4"/>
      <c r="AGN8" s="4"/>
      <c r="AGO8" s="4"/>
      <c r="AGP8" s="4"/>
      <c r="AGQ8" s="4"/>
      <c r="AGR8" s="4"/>
      <c r="AGS8" s="4"/>
      <c r="AGT8" s="4"/>
      <c r="AGU8" s="4"/>
      <c r="AGV8" s="4"/>
      <c r="AGW8" s="4"/>
      <c r="AGX8" s="4"/>
      <c r="AGY8" s="4"/>
      <c r="AGZ8" s="4"/>
      <c r="AHA8" s="4"/>
      <c r="AHB8" s="4"/>
      <c r="AHC8" s="4"/>
      <c r="AHD8" s="4"/>
      <c r="AHE8" s="4"/>
      <c r="AHF8" s="4"/>
      <c r="AHG8" s="4"/>
      <c r="AHH8" s="4"/>
      <c r="AHI8" s="4"/>
      <c r="AHJ8" s="4"/>
      <c r="AHK8" s="4"/>
      <c r="AHL8" s="4"/>
      <c r="AHM8" s="4"/>
      <c r="AHN8" s="4"/>
      <c r="AHO8" s="4"/>
      <c r="AHP8" s="4"/>
      <c r="AHQ8" s="4"/>
      <c r="AHR8" s="4"/>
      <c r="AHS8" s="4"/>
      <c r="AHT8" s="4"/>
      <c r="AHU8" s="4"/>
      <c r="AHV8" s="4"/>
      <c r="AHW8" s="4"/>
      <c r="AHX8" s="4"/>
      <c r="AHY8" s="4"/>
      <c r="AHZ8" s="4"/>
      <c r="AIA8" s="4"/>
      <c r="AIB8" s="4"/>
      <c r="AIC8" s="4"/>
      <c r="AID8" s="4"/>
      <c r="AIE8" s="4"/>
      <c r="AIF8" s="4"/>
      <c r="AIG8" s="4"/>
      <c r="AIH8" s="4"/>
      <c r="AII8" s="4"/>
      <c r="AIJ8" s="4"/>
      <c r="AIK8" s="4"/>
      <c r="AIL8" s="4"/>
      <c r="AIM8" s="4"/>
      <c r="AIN8" s="4"/>
      <c r="AIO8" s="4"/>
      <c r="AIP8" s="4"/>
      <c r="AIQ8" s="4"/>
      <c r="AIR8" s="4"/>
      <c r="AIS8" s="4"/>
      <c r="AIT8" s="4"/>
      <c r="AIU8" s="4"/>
      <c r="AIV8" s="4"/>
      <c r="AIW8" s="4"/>
      <c r="AIX8" s="4"/>
      <c r="AIY8" s="4"/>
      <c r="AIZ8" s="4"/>
      <c r="AJA8" s="4"/>
      <c r="AJB8" s="4"/>
      <c r="AJC8" s="4"/>
      <c r="AJD8" s="4"/>
      <c r="AJE8" s="4"/>
      <c r="AJF8" s="4"/>
      <c r="AJG8" s="4"/>
      <c r="AJH8" s="4"/>
      <c r="AJI8" s="4"/>
      <c r="AJJ8" s="4"/>
      <c r="AJK8" s="4"/>
      <c r="AJL8" s="4"/>
      <c r="AJM8" s="4"/>
      <c r="AJN8" s="4"/>
      <c r="AJO8" s="4"/>
      <c r="AJP8" s="4"/>
      <c r="AJQ8" s="4"/>
      <c r="AJR8" s="4"/>
      <c r="AJS8" s="4"/>
      <c r="AJT8" s="4"/>
      <c r="AJU8" s="4"/>
      <c r="AJV8" s="4"/>
      <c r="AJW8" s="4"/>
      <c r="AJX8" s="4"/>
      <c r="AJY8" s="4"/>
      <c r="AJZ8" s="4"/>
      <c r="AKA8" s="4"/>
      <c r="AKB8" s="4"/>
      <c r="AKC8" s="4"/>
      <c r="AKD8" s="4"/>
      <c r="AKE8" s="4"/>
      <c r="AKF8" s="4"/>
      <c r="AKG8" s="4"/>
      <c r="AKH8" s="4"/>
      <c r="AKI8" s="4"/>
      <c r="AKJ8" s="4"/>
      <c r="AKK8" s="4"/>
      <c r="AKL8" s="4"/>
      <c r="AKM8" s="4"/>
      <c r="AKN8" s="4"/>
      <c r="AKO8" s="4"/>
      <c r="AKP8" s="4"/>
      <c r="AKQ8" s="4"/>
      <c r="AKR8" s="4"/>
      <c r="AKS8" s="4"/>
      <c r="AKT8" s="4"/>
      <c r="AKU8" s="4"/>
      <c r="AKV8" s="4"/>
      <c r="AKW8" s="4"/>
      <c r="AKX8" s="4"/>
      <c r="AKY8" s="4"/>
      <c r="AKZ8" s="4"/>
      <c r="ALA8" s="4"/>
      <c r="ALB8" s="4"/>
      <c r="ALC8" s="4"/>
      <c r="ALD8" s="4"/>
      <c r="ALE8" s="4"/>
      <c r="ALF8" s="4"/>
      <c r="ALG8" s="4"/>
      <c r="ALH8" s="4"/>
      <c r="ALI8" s="4"/>
      <c r="ALJ8" s="4"/>
      <c r="ALK8" s="4"/>
      <c r="ALL8" s="4"/>
      <c r="ALM8" s="4"/>
      <c r="ALN8" s="4"/>
      <c r="ALO8" s="4"/>
      <c r="ALP8" s="4"/>
      <c r="ALQ8" s="4"/>
      <c r="ALR8" s="4"/>
      <c r="ALS8" s="4"/>
      <c r="ALT8" s="4"/>
      <c r="ALU8" s="4"/>
      <c r="ALV8" s="4"/>
      <c r="ALW8" s="4"/>
      <c r="ALX8" s="4"/>
      <c r="ALY8" s="4"/>
      <c r="ALZ8" s="4"/>
      <c r="AMA8" s="4"/>
      <c r="AMB8" s="4"/>
      <c r="AMC8" s="4"/>
      <c r="AMD8" s="4"/>
      <c r="AME8" s="4"/>
      <c r="AMF8" s="4"/>
    </row>
    <row r="9" spans="1:1020" customFormat="1" ht="94.5" customHeight="1" x14ac:dyDescent="0.25">
      <c r="A9" s="115" t="s">
        <v>6</v>
      </c>
      <c r="B9" s="7" t="s">
        <v>387</v>
      </c>
      <c r="C9" s="65">
        <v>1</v>
      </c>
      <c r="D9" s="65"/>
      <c r="E9" s="7"/>
      <c r="F9" s="74">
        <v>8587</v>
      </c>
      <c r="G9" s="74">
        <f t="shared" si="0"/>
        <v>8587</v>
      </c>
      <c r="H9" s="58">
        <f t="shared" si="6"/>
        <v>877.17867915618649</v>
      </c>
      <c r="I9" s="58">
        <f t="shared" si="1"/>
        <v>877.17867915618649</v>
      </c>
      <c r="J9" s="58">
        <f t="shared" si="7"/>
        <v>9464.1786791561863</v>
      </c>
      <c r="K9" s="56">
        <f t="shared" si="7"/>
        <v>9464.1786791561863</v>
      </c>
      <c r="L9" s="57">
        <f t="shared" si="8"/>
        <v>11451.656201778986</v>
      </c>
      <c r="M9" s="56">
        <f t="shared" si="8"/>
        <v>11451.656201778986</v>
      </c>
      <c r="N9" s="94">
        <f t="shared" si="2"/>
        <v>648.96335523642199</v>
      </c>
      <c r="O9" s="73">
        <f t="shared" si="3"/>
        <v>648.96335523642199</v>
      </c>
      <c r="P9" s="94">
        <f t="shared" si="4"/>
        <v>12100.619557015407</v>
      </c>
      <c r="Q9" s="73">
        <f t="shared" si="5"/>
        <v>12100.619557015407</v>
      </c>
      <c r="R9" s="140"/>
      <c r="S9" s="140"/>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c r="PN9" s="4"/>
      <c r="PO9" s="4"/>
      <c r="PP9" s="4"/>
      <c r="PQ9" s="4"/>
      <c r="PR9" s="4"/>
      <c r="PS9" s="4"/>
      <c r="PT9" s="4"/>
      <c r="PU9" s="4"/>
      <c r="PV9" s="4"/>
      <c r="PW9" s="4"/>
      <c r="PX9" s="4"/>
      <c r="PY9" s="4"/>
      <c r="PZ9" s="4"/>
      <c r="QA9" s="4"/>
      <c r="QB9" s="4"/>
      <c r="QC9" s="4"/>
      <c r="QD9" s="4"/>
      <c r="QE9" s="4"/>
      <c r="QF9" s="4"/>
      <c r="QG9" s="4"/>
      <c r="QH9" s="4"/>
      <c r="QI9" s="4"/>
      <c r="QJ9" s="4"/>
      <c r="QK9" s="4"/>
      <c r="QL9" s="4"/>
      <c r="QM9" s="4"/>
      <c r="QN9" s="4"/>
      <c r="QO9" s="4"/>
      <c r="QP9" s="4"/>
      <c r="QQ9" s="4"/>
      <c r="QR9" s="4"/>
      <c r="QS9" s="4"/>
      <c r="QT9" s="4"/>
      <c r="QU9" s="4"/>
      <c r="QV9" s="4"/>
      <c r="QW9" s="4"/>
      <c r="QX9" s="4"/>
      <c r="QY9" s="4"/>
      <c r="QZ9" s="4"/>
      <c r="RA9" s="4"/>
      <c r="RB9" s="4"/>
      <c r="RC9" s="4"/>
      <c r="RD9" s="4"/>
      <c r="RE9" s="4"/>
      <c r="RF9" s="4"/>
      <c r="RG9" s="4"/>
      <c r="RH9" s="4"/>
      <c r="RI9" s="4"/>
      <c r="RJ9" s="4"/>
      <c r="RK9" s="4"/>
      <c r="RL9" s="4"/>
      <c r="RM9" s="4"/>
      <c r="RN9" s="4"/>
      <c r="RO9" s="4"/>
      <c r="RP9" s="4"/>
      <c r="RQ9" s="4"/>
      <c r="RR9" s="4"/>
      <c r="RS9" s="4"/>
      <c r="RT9" s="4"/>
      <c r="RU9" s="4"/>
      <c r="RV9" s="4"/>
      <c r="RW9" s="4"/>
      <c r="RX9" s="4"/>
      <c r="RY9" s="4"/>
      <c r="RZ9" s="4"/>
      <c r="SA9" s="4"/>
      <c r="SB9" s="4"/>
      <c r="SC9" s="4"/>
      <c r="SD9" s="4"/>
      <c r="SE9" s="4"/>
      <c r="SF9" s="4"/>
      <c r="SG9" s="4"/>
      <c r="SH9" s="4"/>
      <c r="SI9" s="4"/>
      <c r="SJ9" s="4"/>
      <c r="SK9" s="4"/>
      <c r="SL9" s="4"/>
      <c r="SM9" s="4"/>
      <c r="SN9" s="4"/>
      <c r="SO9" s="4"/>
      <c r="SP9" s="4"/>
      <c r="SQ9" s="4"/>
      <c r="SR9" s="4"/>
      <c r="SS9" s="4"/>
      <c r="ST9" s="4"/>
      <c r="SU9" s="4"/>
      <c r="SV9" s="4"/>
      <c r="SW9" s="4"/>
      <c r="SX9" s="4"/>
      <c r="SY9" s="4"/>
      <c r="SZ9" s="4"/>
      <c r="TA9" s="4"/>
      <c r="TB9" s="4"/>
      <c r="TC9" s="4"/>
      <c r="TD9" s="4"/>
      <c r="TE9" s="4"/>
      <c r="TF9" s="4"/>
      <c r="TG9" s="4"/>
      <c r="TH9" s="4"/>
      <c r="TI9" s="4"/>
      <c r="TJ9" s="4"/>
      <c r="TK9" s="4"/>
      <c r="TL9" s="4"/>
      <c r="TM9" s="4"/>
      <c r="TN9" s="4"/>
      <c r="TO9" s="4"/>
      <c r="TP9" s="4"/>
      <c r="TQ9" s="4"/>
      <c r="TR9" s="4"/>
      <c r="TS9" s="4"/>
      <c r="TT9" s="4"/>
      <c r="TU9" s="4"/>
      <c r="TV9" s="4"/>
      <c r="TW9" s="4"/>
      <c r="TX9" s="4"/>
      <c r="TY9" s="4"/>
      <c r="TZ9" s="4"/>
      <c r="UA9" s="4"/>
      <c r="UB9" s="4"/>
      <c r="UC9" s="4"/>
      <c r="UD9" s="4"/>
      <c r="UE9" s="4"/>
      <c r="UF9" s="4"/>
      <c r="UG9" s="4"/>
      <c r="UH9" s="4"/>
      <c r="UI9" s="4"/>
      <c r="UJ9" s="4"/>
      <c r="UK9" s="4"/>
      <c r="UL9" s="4"/>
      <c r="UM9" s="4"/>
      <c r="UN9" s="4"/>
      <c r="UO9" s="4"/>
      <c r="UP9" s="4"/>
      <c r="UQ9" s="4"/>
      <c r="UR9" s="4"/>
      <c r="US9" s="4"/>
      <c r="UT9" s="4"/>
      <c r="UU9" s="4"/>
      <c r="UV9" s="4"/>
      <c r="UW9" s="4"/>
      <c r="UX9" s="4"/>
      <c r="UY9" s="4"/>
      <c r="UZ9" s="4"/>
      <c r="VA9" s="4"/>
      <c r="VB9" s="4"/>
      <c r="VC9" s="4"/>
      <c r="VD9" s="4"/>
      <c r="VE9" s="4"/>
      <c r="VF9" s="4"/>
      <c r="VG9" s="4"/>
      <c r="VH9" s="4"/>
      <c r="VI9" s="4"/>
      <c r="VJ9" s="4"/>
      <c r="VK9" s="4"/>
      <c r="VL9" s="4"/>
      <c r="VM9" s="4"/>
      <c r="VN9" s="4"/>
      <c r="VO9" s="4"/>
      <c r="VP9" s="4"/>
      <c r="VQ9" s="4"/>
      <c r="VR9" s="4"/>
      <c r="VS9" s="4"/>
      <c r="VT9" s="4"/>
      <c r="VU9" s="4"/>
      <c r="VV9" s="4"/>
      <c r="VW9" s="4"/>
      <c r="VX9" s="4"/>
      <c r="VY9" s="4"/>
      <c r="VZ9" s="4"/>
      <c r="WA9" s="4"/>
      <c r="WB9" s="4"/>
      <c r="WC9" s="4"/>
      <c r="WD9" s="4"/>
      <c r="WE9" s="4"/>
      <c r="WF9" s="4"/>
      <c r="WG9" s="4"/>
      <c r="WH9" s="4"/>
      <c r="WI9" s="4"/>
      <c r="WJ9" s="4"/>
      <c r="WK9" s="4"/>
      <c r="WL9" s="4"/>
      <c r="WM9" s="4"/>
      <c r="WN9" s="4"/>
      <c r="WO9" s="4"/>
      <c r="WP9" s="4"/>
      <c r="WQ9" s="4"/>
      <c r="WR9" s="4"/>
      <c r="WS9" s="4"/>
      <c r="WT9" s="4"/>
      <c r="WU9" s="4"/>
      <c r="WV9" s="4"/>
      <c r="WW9" s="4"/>
      <c r="WX9" s="4"/>
      <c r="WY9" s="4"/>
      <c r="WZ9" s="4"/>
      <c r="XA9" s="4"/>
      <c r="XB9" s="4"/>
      <c r="XC9" s="4"/>
      <c r="XD9" s="4"/>
      <c r="XE9" s="4"/>
      <c r="XF9" s="4"/>
      <c r="XG9" s="4"/>
      <c r="XH9" s="4"/>
      <c r="XI9" s="4"/>
      <c r="XJ9" s="4"/>
      <c r="XK9" s="4"/>
      <c r="XL9" s="4"/>
      <c r="XM9" s="4"/>
      <c r="XN9" s="4"/>
      <c r="XO9" s="4"/>
      <c r="XP9" s="4"/>
      <c r="XQ9" s="4"/>
      <c r="XR9" s="4"/>
      <c r="XS9" s="4"/>
      <c r="XT9" s="4"/>
      <c r="XU9" s="4"/>
      <c r="XV9" s="4"/>
      <c r="XW9" s="4"/>
      <c r="XX9" s="4"/>
      <c r="XY9" s="4"/>
      <c r="XZ9" s="4"/>
      <c r="YA9" s="4"/>
      <c r="YB9" s="4"/>
      <c r="YC9" s="4"/>
      <c r="YD9" s="4"/>
      <c r="YE9" s="4"/>
      <c r="YF9" s="4"/>
      <c r="YG9" s="4"/>
      <c r="YH9" s="4"/>
      <c r="YI9" s="4"/>
      <c r="YJ9" s="4"/>
      <c r="YK9" s="4"/>
      <c r="YL9" s="4"/>
      <c r="YM9" s="4"/>
      <c r="YN9" s="4"/>
      <c r="YO9" s="4"/>
      <c r="YP9" s="4"/>
      <c r="YQ9" s="4"/>
      <c r="YR9" s="4"/>
      <c r="YS9" s="4"/>
      <c r="YT9" s="4"/>
      <c r="YU9" s="4"/>
      <c r="YV9" s="4"/>
      <c r="YW9" s="4"/>
      <c r="YX9" s="4"/>
      <c r="YY9" s="4"/>
      <c r="YZ9" s="4"/>
      <c r="ZA9" s="4"/>
      <c r="ZB9" s="4"/>
      <c r="ZC9" s="4"/>
      <c r="ZD9" s="4"/>
      <c r="ZE9" s="4"/>
      <c r="ZF9" s="4"/>
      <c r="ZG9" s="4"/>
      <c r="ZH9" s="4"/>
      <c r="ZI9" s="4"/>
      <c r="ZJ9" s="4"/>
      <c r="ZK9" s="4"/>
      <c r="ZL9" s="4"/>
      <c r="ZM9" s="4"/>
      <c r="ZN9" s="4"/>
      <c r="ZO9" s="4"/>
      <c r="ZP9" s="4"/>
      <c r="ZQ9" s="4"/>
      <c r="ZR9" s="4"/>
      <c r="ZS9" s="4"/>
      <c r="ZT9" s="4"/>
      <c r="ZU9" s="4"/>
      <c r="ZV9" s="4"/>
      <c r="ZW9" s="4"/>
      <c r="ZX9" s="4"/>
      <c r="ZY9" s="4"/>
      <c r="ZZ9" s="4"/>
      <c r="AAA9" s="4"/>
      <c r="AAB9" s="4"/>
      <c r="AAC9" s="4"/>
      <c r="AAD9" s="4"/>
      <c r="AAE9" s="4"/>
      <c r="AAF9" s="4"/>
      <c r="AAG9" s="4"/>
      <c r="AAH9" s="4"/>
      <c r="AAI9" s="4"/>
      <c r="AAJ9" s="4"/>
      <c r="AAK9" s="4"/>
      <c r="AAL9" s="4"/>
      <c r="AAM9" s="4"/>
      <c r="AAN9" s="4"/>
      <c r="AAO9" s="4"/>
      <c r="AAP9" s="4"/>
      <c r="AAQ9" s="4"/>
      <c r="AAR9" s="4"/>
      <c r="AAS9" s="4"/>
      <c r="AAT9" s="4"/>
      <c r="AAU9" s="4"/>
      <c r="AAV9" s="4"/>
      <c r="AAW9" s="4"/>
      <c r="AAX9" s="4"/>
      <c r="AAY9" s="4"/>
      <c r="AAZ9" s="4"/>
      <c r="ABA9" s="4"/>
      <c r="ABB9" s="4"/>
      <c r="ABC9" s="4"/>
      <c r="ABD9" s="4"/>
      <c r="ABE9" s="4"/>
      <c r="ABF9" s="4"/>
      <c r="ABG9" s="4"/>
      <c r="ABH9" s="4"/>
      <c r="ABI9" s="4"/>
      <c r="ABJ9" s="4"/>
      <c r="ABK9" s="4"/>
      <c r="ABL9" s="4"/>
      <c r="ABM9" s="4"/>
      <c r="ABN9" s="4"/>
      <c r="ABO9" s="4"/>
      <c r="ABP9" s="4"/>
      <c r="ABQ9" s="4"/>
      <c r="ABR9" s="4"/>
      <c r="ABS9" s="4"/>
      <c r="ABT9" s="4"/>
      <c r="ABU9" s="4"/>
      <c r="ABV9" s="4"/>
      <c r="ABW9" s="4"/>
      <c r="ABX9" s="4"/>
      <c r="ABY9" s="4"/>
      <c r="ABZ9" s="4"/>
      <c r="ACA9" s="4"/>
      <c r="ACB9" s="4"/>
      <c r="ACC9" s="4"/>
      <c r="ACD9" s="4"/>
      <c r="ACE9" s="4"/>
      <c r="ACF9" s="4"/>
      <c r="ACG9" s="4"/>
      <c r="ACH9" s="4"/>
      <c r="ACI9" s="4"/>
      <c r="ACJ9" s="4"/>
      <c r="ACK9" s="4"/>
      <c r="ACL9" s="4"/>
      <c r="ACM9" s="4"/>
      <c r="ACN9" s="4"/>
      <c r="ACO9" s="4"/>
      <c r="ACP9" s="4"/>
      <c r="ACQ9" s="4"/>
      <c r="ACR9" s="4"/>
      <c r="ACS9" s="4"/>
      <c r="ACT9" s="4"/>
      <c r="ACU9" s="4"/>
      <c r="ACV9" s="4"/>
      <c r="ACW9" s="4"/>
      <c r="ACX9" s="4"/>
      <c r="ACY9" s="4"/>
      <c r="ACZ9" s="4"/>
      <c r="ADA9" s="4"/>
      <c r="ADB9" s="4"/>
      <c r="ADC9" s="4"/>
      <c r="ADD9" s="4"/>
      <c r="ADE9" s="4"/>
      <c r="ADF9" s="4"/>
      <c r="ADG9" s="4"/>
      <c r="ADH9" s="4"/>
      <c r="ADI9" s="4"/>
      <c r="ADJ9" s="4"/>
      <c r="ADK9" s="4"/>
      <c r="ADL9" s="4"/>
      <c r="ADM9" s="4"/>
      <c r="ADN9" s="4"/>
      <c r="ADO9" s="4"/>
      <c r="ADP9" s="4"/>
      <c r="ADQ9" s="4"/>
      <c r="ADR9" s="4"/>
      <c r="ADS9" s="4"/>
      <c r="ADT9" s="4"/>
      <c r="ADU9" s="4"/>
      <c r="ADV9" s="4"/>
      <c r="ADW9" s="4"/>
      <c r="ADX9" s="4"/>
      <c r="ADY9" s="4"/>
      <c r="ADZ9" s="4"/>
      <c r="AEA9" s="4"/>
      <c r="AEB9" s="4"/>
      <c r="AEC9" s="4"/>
      <c r="AED9" s="4"/>
      <c r="AEE9" s="4"/>
      <c r="AEF9" s="4"/>
      <c r="AEG9" s="4"/>
      <c r="AEH9" s="4"/>
      <c r="AEI9" s="4"/>
      <c r="AEJ9" s="4"/>
      <c r="AEK9" s="4"/>
      <c r="AEL9" s="4"/>
      <c r="AEM9" s="4"/>
      <c r="AEN9" s="4"/>
      <c r="AEO9" s="4"/>
      <c r="AEP9" s="4"/>
      <c r="AEQ9" s="4"/>
      <c r="AER9" s="4"/>
      <c r="AES9" s="4"/>
      <c r="AET9" s="4"/>
      <c r="AEU9" s="4"/>
      <c r="AEV9" s="4"/>
      <c r="AEW9" s="4"/>
      <c r="AEX9" s="4"/>
      <c r="AEY9" s="4"/>
      <c r="AEZ9" s="4"/>
      <c r="AFA9" s="4"/>
      <c r="AFB9" s="4"/>
      <c r="AFC9" s="4"/>
      <c r="AFD9" s="4"/>
      <c r="AFE9" s="4"/>
      <c r="AFF9" s="4"/>
      <c r="AFG9" s="4"/>
      <c r="AFH9" s="4"/>
      <c r="AFI9" s="4"/>
      <c r="AFJ9" s="4"/>
      <c r="AFK9" s="4"/>
      <c r="AFL9" s="4"/>
      <c r="AFM9" s="4"/>
      <c r="AFN9" s="4"/>
      <c r="AFO9" s="4"/>
      <c r="AFP9" s="4"/>
      <c r="AFQ9" s="4"/>
      <c r="AFR9" s="4"/>
      <c r="AFS9" s="4"/>
      <c r="AFT9" s="4"/>
      <c r="AFU9" s="4"/>
      <c r="AFV9" s="4"/>
      <c r="AFW9" s="4"/>
      <c r="AFX9" s="4"/>
      <c r="AFY9" s="4"/>
      <c r="AFZ9" s="4"/>
      <c r="AGA9" s="4"/>
      <c r="AGB9" s="4"/>
      <c r="AGC9" s="4"/>
      <c r="AGD9" s="4"/>
      <c r="AGE9" s="4"/>
      <c r="AGF9" s="4"/>
      <c r="AGG9" s="4"/>
      <c r="AGH9" s="4"/>
      <c r="AGI9" s="4"/>
      <c r="AGJ9" s="4"/>
      <c r="AGK9" s="4"/>
      <c r="AGL9" s="4"/>
      <c r="AGM9" s="4"/>
      <c r="AGN9" s="4"/>
      <c r="AGO9" s="4"/>
      <c r="AGP9" s="4"/>
      <c r="AGQ9" s="4"/>
      <c r="AGR9" s="4"/>
      <c r="AGS9" s="4"/>
      <c r="AGT9" s="4"/>
      <c r="AGU9" s="4"/>
      <c r="AGV9" s="4"/>
      <c r="AGW9" s="4"/>
      <c r="AGX9" s="4"/>
      <c r="AGY9" s="4"/>
      <c r="AGZ9" s="4"/>
      <c r="AHA9" s="4"/>
      <c r="AHB9" s="4"/>
      <c r="AHC9" s="4"/>
      <c r="AHD9" s="4"/>
      <c r="AHE9" s="4"/>
      <c r="AHF9" s="4"/>
      <c r="AHG9" s="4"/>
      <c r="AHH9" s="4"/>
      <c r="AHI9" s="4"/>
      <c r="AHJ9" s="4"/>
      <c r="AHK9" s="4"/>
      <c r="AHL9" s="4"/>
      <c r="AHM9" s="4"/>
      <c r="AHN9" s="4"/>
      <c r="AHO9" s="4"/>
      <c r="AHP9" s="4"/>
      <c r="AHQ9" s="4"/>
      <c r="AHR9" s="4"/>
      <c r="AHS9" s="4"/>
      <c r="AHT9" s="4"/>
      <c r="AHU9" s="4"/>
      <c r="AHV9" s="4"/>
      <c r="AHW9" s="4"/>
      <c r="AHX9" s="4"/>
      <c r="AHY9" s="4"/>
      <c r="AHZ9" s="4"/>
      <c r="AIA9" s="4"/>
      <c r="AIB9" s="4"/>
      <c r="AIC9" s="4"/>
      <c r="AID9" s="4"/>
      <c r="AIE9" s="4"/>
      <c r="AIF9" s="4"/>
      <c r="AIG9" s="4"/>
      <c r="AIH9" s="4"/>
      <c r="AII9" s="4"/>
      <c r="AIJ9" s="4"/>
      <c r="AIK9" s="4"/>
      <c r="AIL9" s="4"/>
      <c r="AIM9" s="4"/>
      <c r="AIN9" s="4"/>
      <c r="AIO9" s="4"/>
      <c r="AIP9" s="4"/>
      <c r="AIQ9" s="4"/>
      <c r="AIR9" s="4"/>
      <c r="AIS9" s="4"/>
      <c r="AIT9" s="4"/>
      <c r="AIU9" s="4"/>
      <c r="AIV9" s="4"/>
      <c r="AIW9" s="4"/>
      <c r="AIX9" s="4"/>
      <c r="AIY9" s="4"/>
      <c r="AIZ9" s="4"/>
      <c r="AJA9" s="4"/>
      <c r="AJB9" s="4"/>
      <c r="AJC9" s="4"/>
      <c r="AJD9" s="4"/>
      <c r="AJE9" s="4"/>
      <c r="AJF9" s="4"/>
      <c r="AJG9" s="4"/>
      <c r="AJH9" s="4"/>
      <c r="AJI9" s="4"/>
      <c r="AJJ9" s="4"/>
      <c r="AJK9" s="4"/>
      <c r="AJL9" s="4"/>
      <c r="AJM9" s="4"/>
      <c r="AJN9" s="4"/>
      <c r="AJO9" s="4"/>
      <c r="AJP9" s="4"/>
      <c r="AJQ9" s="4"/>
      <c r="AJR9" s="4"/>
      <c r="AJS9" s="4"/>
      <c r="AJT9" s="4"/>
      <c r="AJU9" s="4"/>
      <c r="AJV9" s="4"/>
      <c r="AJW9" s="4"/>
      <c r="AJX9" s="4"/>
      <c r="AJY9" s="4"/>
      <c r="AJZ9" s="4"/>
      <c r="AKA9" s="4"/>
      <c r="AKB9" s="4"/>
      <c r="AKC9" s="4"/>
      <c r="AKD9" s="4"/>
      <c r="AKE9" s="4"/>
      <c r="AKF9" s="4"/>
      <c r="AKG9" s="4"/>
      <c r="AKH9" s="4"/>
      <c r="AKI9" s="4"/>
      <c r="AKJ9" s="4"/>
      <c r="AKK9" s="4"/>
      <c r="AKL9" s="4"/>
      <c r="AKM9" s="4"/>
      <c r="AKN9" s="4"/>
      <c r="AKO9" s="4"/>
      <c r="AKP9" s="4"/>
      <c r="AKQ9" s="4"/>
      <c r="AKR9" s="4"/>
      <c r="AKS9" s="4"/>
      <c r="AKT9" s="4"/>
      <c r="AKU9" s="4"/>
      <c r="AKV9" s="4"/>
      <c r="AKW9" s="4"/>
      <c r="AKX9" s="4"/>
      <c r="AKY9" s="4"/>
      <c r="AKZ9" s="4"/>
      <c r="ALA9" s="4"/>
      <c r="ALB9" s="4"/>
      <c r="ALC9" s="4"/>
      <c r="ALD9" s="4"/>
      <c r="ALE9" s="4"/>
      <c r="ALF9" s="4"/>
      <c r="ALG9" s="4"/>
      <c r="ALH9" s="4"/>
      <c r="ALI9" s="4"/>
      <c r="ALJ9" s="4"/>
      <c r="ALK9" s="4"/>
      <c r="ALL9" s="4"/>
      <c r="ALM9" s="4"/>
      <c r="ALN9" s="4"/>
      <c r="ALO9" s="4"/>
      <c r="ALP9" s="4"/>
      <c r="ALQ9" s="4"/>
      <c r="ALR9" s="4"/>
      <c r="ALS9" s="4"/>
      <c r="ALT9" s="4"/>
      <c r="ALU9" s="4"/>
      <c r="ALV9" s="4"/>
      <c r="ALW9" s="4"/>
      <c r="ALX9" s="4"/>
      <c r="ALY9" s="4"/>
      <c r="ALZ9" s="4"/>
      <c r="AMA9" s="4"/>
      <c r="AMB9" s="4"/>
      <c r="AMC9" s="4"/>
      <c r="AMD9" s="4"/>
      <c r="AME9" s="4"/>
      <c r="AMF9" s="4"/>
    </row>
    <row r="10" spans="1:1020" ht="74.25" customHeight="1" x14ac:dyDescent="0.25">
      <c r="A10" s="115" t="s">
        <v>6</v>
      </c>
      <c r="B10" s="6" t="s">
        <v>471</v>
      </c>
      <c r="C10" s="63">
        <v>1</v>
      </c>
      <c r="D10" s="6"/>
      <c r="E10" s="7" t="s">
        <v>360</v>
      </c>
      <c r="F10" s="33">
        <v>3032.5</v>
      </c>
      <c r="G10" s="33">
        <f>C10*F10</f>
        <v>3032.5</v>
      </c>
      <c r="H10" s="58">
        <f>25975/482327.49*F10</f>
        <v>163.31059110895794</v>
      </c>
      <c r="I10" s="58">
        <f>C10*H10</f>
        <v>163.31059110895794</v>
      </c>
      <c r="J10" s="58">
        <f t="shared" ref="J10:K12" si="9">F10+H10</f>
        <v>3195.8105911089579</v>
      </c>
      <c r="K10" s="56">
        <f t="shared" si="9"/>
        <v>3195.8105911089579</v>
      </c>
      <c r="L10" s="57">
        <f t="shared" ref="L10:M12" si="10">J10*1.21</f>
        <v>3866.9308152418389</v>
      </c>
      <c r="M10" s="56">
        <f t="shared" si="10"/>
        <v>3866.9308152418389</v>
      </c>
      <c r="N10" s="94">
        <f t="shared" si="2"/>
        <v>219.13829337075387</v>
      </c>
      <c r="O10" s="73">
        <f t="shared" si="3"/>
        <v>219.13829337075387</v>
      </c>
      <c r="P10" s="94">
        <f t="shared" si="4"/>
        <v>4086.0691086125926</v>
      </c>
      <c r="Q10" s="73">
        <f t="shared" si="5"/>
        <v>4086.0691086125926</v>
      </c>
      <c r="R10" s="140"/>
      <c r="S10" s="140"/>
    </row>
    <row r="11" spans="1:1020" ht="123" customHeight="1" x14ac:dyDescent="0.25">
      <c r="A11" s="115" t="s">
        <v>6</v>
      </c>
      <c r="B11" s="4" t="s">
        <v>361</v>
      </c>
      <c r="C11" s="63">
        <v>1</v>
      </c>
      <c r="D11" s="6" t="s">
        <v>362</v>
      </c>
      <c r="E11" s="5" t="s">
        <v>363</v>
      </c>
      <c r="F11" s="33">
        <v>8088.75</v>
      </c>
      <c r="G11" s="33">
        <f>C11*F11</f>
        <v>8088.75</v>
      </c>
      <c r="H11" s="58">
        <f>25975/482327.49*F11</f>
        <v>435.60710431412485</v>
      </c>
      <c r="I11" s="58">
        <f>C11*H11</f>
        <v>435.60710431412485</v>
      </c>
      <c r="J11" s="58">
        <f t="shared" si="9"/>
        <v>8524.3571043141255</v>
      </c>
      <c r="K11" s="56">
        <f t="shared" si="9"/>
        <v>8524.3571043141255</v>
      </c>
      <c r="L11" s="57">
        <f t="shared" si="10"/>
        <v>10314.472096220092</v>
      </c>
      <c r="M11" s="56">
        <f t="shared" si="10"/>
        <v>10314.472096220092</v>
      </c>
      <c r="N11" s="94">
        <f t="shared" si="2"/>
        <v>584.51933075109173</v>
      </c>
      <c r="O11" s="73">
        <f t="shared" si="3"/>
        <v>584.51933075109173</v>
      </c>
      <c r="P11" s="94">
        <f t="shared" si="4"/>
        <v>10898.991426971184</v>
      </c>
      <c r="Q11" s="73">
        <f t="shared" si="5"/>
        <v>10898.991426971184</v>
      </c>
      <c r="R11" s="140"/>
      <c r="S11" s="140"/>
    </row>
    <row r="12" spans="1:1020" ht="120" customHeight="1" x14ac:dyDescent="0.25">
      <c r="A12" s="115" t="s">
        <v>6</v>
      </c>
      <c r="B12" s="6" t="s">
        <v>296</v>
      </c>
      <c r="C12" s="63">
        <v>1</v>
      </c>
      <c r="D12" s="6"/>
      <c r="E12" s="7" t="s">
        <v>368</v>
      </c>
      <c r="F12" s="33">
        <v>39950</v>
      </c>
      <c r="G12" s="33">
        <f>C12*F12</f>
        <v>39950</v>
      </c>
      <c r="H12" s="58">
        <f>25975/482327.49*F12</f>
        <v>2151.4453799844582</v>
      </c>
      <c r="I12" s="58">
        <f>C12*H12</f>
        <v>2151.4453799844582</v>
      </c>
      <c r="J12" s="58">
        <f t="shared" si="9"/>
        <v>42101.445379984456</v>
      </c>
      <c r="K12" s="56">
        <f t="shared" si="9"/>
        <v>42101.445379984456</v>
      </c>
      <c r="L12" s="57">
        <f t="shared" si="10"/>
        <v>50942.748909781192</v>
      </c>
      <c r="M12" s="56">
        <f t="shared" si="10"/>
        <v>50942.748909781192</v>
      </c>
      <c r="N12" s="94">
        <f t="shared" si="2"/>
        <v>2886.9166760631879</v>
      </c>
      <c r="O12" s="73">
        <f t="shared" si="3"/>
        <v>2886.9166760631879</v>
      </c>
      <c r="P12" s="94">
        <f t="shared" si="4"/>
        <v>53829.665585844377</v>
      </c>
      <c r="Q12" s="73">
        <f t="shared" si="5"/>
        <v>53829.665585844377</v>
      </c>
      <c r="R12" s="140"/>
      <c r="S12" s="140"/>
    </row>
    <row r="13" spans="1:1020" customFormat="1" ht="115.15" customHeight="1" x14ac:dyDescent="0.25">
      <c r="A13" s="115" t="s">
        <v>6</v>
      </c>
      <c r="B13" s="6" t="s">
        <v>388</v>
      </c>
      <c r="C13" s="63">
        <v>1</v>
      </c>
      <c r="D13" s="63"/>
      <c r="E13" s="7" t="s">
        <v>389</v>
      </c>
      <c r="F13" s="72">
        <v>37000</v>
      </c>
      <c r="G13" s="72">
        <f t="shared" si="0"/>
        <v>37000</v>
      </c>
      <c r="H13" s="58">
        <f t="shared" si="6"/>
        <v>3779.6216523557587</v>
      </c>
      <c r="I13" s="58">
        <f t="shared" si="1"/>
        <v>3779.6216523557587</v>
      </c>
      <c r="J13" s="58">
        <f t="shared" si="7"/>
        <v>40779.62165235576</v>
      </c>
      <c r="K13" s="56">
        <f t="shared" si="7"/>
        <v>40779.62165235576</v>
      </c>
      <c r="L13" s="57">
        <f t="shared" si="8"/>
        <v>49343.342199350467</v>
      </c>
      <c r="M13" s="56">
        <f t="shared" si="8"/>
        <v>49343.342199350467</v>
      </c>
      <c r="N13" s="94">
        <f t="shared" si="2"/>
        <v>2796.2785773550263</v>
      </c>
      <c r="O13" s="73">
        <f t="shared" si="3"/>
        <v>2796.2785773550263</v>
      </c>
      <c r="P13" s="94">
        <f t="shared" si="4"/>
        <v>52139.620776705495</v>
      </c>
      <c r="Q13" s="73">
        <f t="shared" si="5"/>
        <v>52139.620776705495</v>
      </c>
      <c r="R13" s="140"/>
      <c r="S13" s="140"/>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4"/>
      <c r="JB13" s="4"/>
      <c r="JC13" s="4"/>
      <c r="JD13" s="4"/>
      <c r="JE13" s="4"/>
      <c r="JF13" s="4"/>
      <c r="JG13" s="4"/>
      <c r="JH13" s="4"/>
      <c r="JI13" s="4"/>
      <c r="JJ13" s="4"/>
      <c r="JK13" s="4"/>
      <c r="JL13" s="4"/>
      <c r="JM13" s="4"/>
      <c r="JN13" s="4"/>
      <c r="JO13" s="4"/>
      <c r="JP13" s="4"/>
      <c r="JQ13" s="4"/>
      <c r="JR13" s="4"/>
      <c r="JS13" s="4"/>
      <c r="JT13" s="4"/>
      <c r="JU13" s="4"/>
      <c r="JV13" s="4"/>
      <c r="JW13" s="4"/>
      <c r="JX13" s="4"/>
      <c r="JY13" s="4"/>
      <c r="JZ13" s="4"/>
      <c r="KA13" s="4"/>
      <c r="KB13" s="4"/>
      <c r="KC13" s="4"/>
      <c r="KD13" s="4"/>
      <c r="KE13" s="4"/>
      <c r="KF13" s="4"/>
      <c r="KG13" s="4"/>
      <c r="KH13" s="4"/>
      <c r="KI13" s="4"/>
      <c r="KJ13" s="4"/>
      <c r="KK13" s="4"/>
      <c r="KL13" s="4"/>
      <c r="KM13" s="4"/>
      <c r="KN13" s="4"/>
      <c r="KO13" s="4"/>
      <c r="KP13" s="4"/>
      <c r="KQ13" s="4"/>
      <c r="KR13" s="4"/>
      <c r="KS13" s="4"/>
      <c r="KT13" s="4"/>
      <c r="KU13" s="4"/>
      <c r="KV13" s="4"/>
      <c r="KW13" s="4"/>
      <c r="KX13" s="4"/>
      <c r="KY13" s="4"/>
      <c r="KZ13" s="4"/>
      <c r="LA13" s="4"/>
      <c r="LB13" s="4"/>
      <c r="LC13" s="4"/>
      <c r="LD13" s="4"/>
      <c r="LE13" s="4"/>
      <c r="LF13" s="4"/>
      <c r="LG13" s="4"/>
      <c r="LH13" s="4"/>
      <c r="LI13" s="4"/>
      <c r="LJ13" s="4"/>
      <c r="LK13" s="4"/>
      <c r="LL13" s="4"/>
      <c r="LM13" s="4"/>
      <c r="LN13" s="4"/>
      <c r="LO13" s="4"/>
      <c r="LP13" s="4"/>
      <c r="LQ13" s="4"/>
      <c r="LR13" s="4"/>
      <c r="LS13" s="4"/>
      <c r="LT13" s="4"/>
      <c r="LU13" s="4"/>
      <c r="LV13" s="4"/>
      <c r="LW13" s="4"/>
      <c r="LX13" s="4"/>
      <c r="LY13" s="4"/>
      <c r="LZ13" s="4"/>
      <c r="MA13" s="4"/>
      <c r="MB13" s="4"/>
      <c r="MC13" s="4"/>
      <c r="MD13" s="4"/>
      <c r="ME13" s="4"/>
      <c r="MF13" s="4"/>
      <c r="MG13" s="4"/>
      <c r="MH13" s="4"/>
      <c r="MI13" s="4"/>
      <c r="MJ13" s="4"/>
      <c r="MK13" s="4"/>
      <c r="ML13" s="4"/>
      <c r="MM13" s="4"/>
      <c r="MN13" s="4"/>
      <c r="MO13" s="4"/>
      <c r="MP13" s="4"/>
      <c r="MQ13" s="4"/>
      <c r="MR13" s="4"/>
      <c r="MS13" s="4"/>
      <c r="MT13" s="4"/>
      <c r="MU13" s="4"/>
      <c r="MV13" s="4"/>
      <c r="MW13" s="4"/>
      <c r="MX13" s="4"/>
      <c r="MY13" s="4"/>
      <c r="MZ13" s="4"/>
      <c r="NA13" s="4"/>
      <c r="NB13" s="4"/>
      <c r="NC13" s="4"/>
      <c r="ND13" s="4"/>
      <c r="NE13" s="4"/>
      <c r="NF13" s="4"/>
      <c r="NG13" s="4"/>
      <c r="NH13" s="4"/>
      <c r="NI13" s="4"/>
      <c r="NJ13" s="4"/>
      <c r="NK13" s="4"/>
      <c r="NL13" s="4"/>
      <c r="NM13" s="4"/>
      <c r="NN13" s="4"/>
      <c r="NO13" s="4"/>
      <c r="NP13" s="4"/>
      <c r="NQ13" s="4"/>
      <c r="NR13" s="4"/>
      <c r="NS13" s="4"/>
      <c r="NT13" s="4"/>
      <c r="NU13" s="4"/>
      <c r="NV13" s="4"/>
      <c r="NW13" s="4"/>
      <c r="NX13" s="4"/>
      <c r="NY13" s="4"/>
      <c r="NZ13" s="4"/>
      <c r="OA13" s="4"/>
      <c r="OB13" s="4"/>
      <c r="OC13" s="4"/>
      <c r="OD13" s="4"/>
      <c r="OE13" s="4"/>
      <c r="OF13" s="4"/>
      <c r="OG13" s="4"/>
      <c r="OH13" s="4"/>
      <c r="OI13" s="4"/>
      <c r="OJ13" s="4"/>
      <c r="OK13" s="4"/>
      <c r="OL13" s="4"/>
      <c r="OM13" s="4"/>
      <c r="ON13" s="4"/>
      <c r="OO13" s="4"/>
      <c r="OP13" s="4"/>
      <c r="OQ13" s="4"/>
      <c r="OR13" s="4"/>
      <c r="OS13" s="4"/>
      <c r="OT13" s="4"/>
      <c r="OU13" s="4"/>
      <c r="OV13" s="4"/>
      <c r="OW13" s="4"/>
      <c r="OX13" s="4"/>
      <c r="OY13" s="4"/>
      <c r="OZ13" s="4"/>
      <c r="PA13" s="4"/>
      <c r="PB13" s="4"/>
      <c r="PC13" s="4"/>
      <c r="PD13" s="4"/>
      <c r="PE13" s="4"/>
      <c r="PF13" s="4"/>
      <c r="PG13" s="4"/>
      <c r="PH13" s="4"/>
      <c r="PI13" s="4"/>
      <c r="PJ13" s="4"/>
      <c r="PK13" s="4"/>
      <c r="PL13" s="4"/>
      <c r="PM13" s="4"/>
      <c r="PN13" s="4"/>
      <c r="PO13" s="4"/>
      <c r="PP13" s="4"/>
      <c r="PQ13" s="4"/>
      <c r="PR13" s="4"/>
      <c r="PS13" s="4"/>
      <c r="PT13" s="4"/>
      <c r="PU13" s="4"/>
      <c r="PV13" s="4"/>
      <c r="PW13" s="4"/>
      <c r="PX13" s="4"/>
      <c r="PY13" s="4"/>
      <c r="PZ13" s="4"/>
      <c r="QA13" s="4"/>
      <c r="QB13" s="4"/>
      <c r="QC13" s="4"/>
      <c r="QD13" s="4"/>
      <c r="QE13" s="4"/>
      <c r="QF13" s="4"/>
      <c r="QG13" s="4"/>
      <c r="QH13" s="4"/>
      <c r="QI13" s="4"/>
      <c r="QJ13" s="4"/>
      <c r="QK13" s="4"/>
      <c r="QL13" s="4"/>
      <c r="QM13" s="4"/>
      <c r="QN13" s="4"/>
      <c r="QO13" s="4"/>
      <c r="QP13" s="4"/>
      <c r="QQ13" s="4"/>
      <c r="QR13" s="4"/>
      <c r="QS13" s="4"/>
      <c r="QT13" s="4"/>
      <c r="QU13" s="4"/>
      <c r="QV13" s="4"/>
      <c r="QW13" s="4"/>
      <c r="QX13" s="4"/>
      <c r="QY13" s="4"/>
      <c r="QZ13" s="4"/>
      <c r="RA13" s="4"/>
      <c r="RB13" s="4"/>
      <c r="RC13" s="4"/>
      <c r="RD13" s="4"/>
      <c r="RE13" s="4"/>
      <c r="RF13" s="4"/>
      <c r="RG13" s="4"/>
      <c r="RH13" s="4"/>
      <c r="RI13" s="4"/>
      <c r="RJ13" s="4"/>
      <c r="RK13" s="4"/>
      <c r="RL13" s="4"/>
      <c r="RM13" s="4"/>
      <c r="RN13" s="4"/>
      <c r="RO13" s="4"/>
      <c r="RP13" s="4"/>
      <c r="RQ13" s="4"/>
      <c r="RR13" s="4"/>
      <c r="RS13" s="4"/>
      <c r="RT13" s="4"/>
      <c r="RU13" s="4"/>
      <c r="RV13" s="4"/>
      <c r="RW13" s="4"/>
      <c r="RX13" s="4"/>
      <c r="RY13" s="4"/>
      <c r="RZ13" s="4"/>
      <c r="SA13" s="4"/>
      <c r="SB13" s="4"/>
      <c r="SC13" s="4"/>
      <c r="SD13" s="4"/>
      <c r="SE13" s="4"/>
      <c r="SF13" s="4"/>
      <c r="SG13" s="4"/>
      <c r="SH13" s="4"/>
      <c r="SI13" s="4"/>
      <c r="SJ13" s="4"/>
      <c r="SK13" s="4"/>
      <c r="SL13" s="4"/>
      <c r="SM13" s="4"/>
      <c r="SN13" s="4"/>
      <c r="SO13" s="4"/>
      <c r="SP13" s="4"/>
      <c r="SQ13" s="4"/>
      <c r="SR13" s="4"/>
      <c r="SS13" s="4"/>
      <c r="ST13" s="4"/>
      <c r="SU13" s="4"/>
      <c r="SV13" s="4"/>
      <c r="SW13" s="4"/>
      <c r="SX13" s="4"/>
      <c r="SY13" s="4"/>
      <c r="SZ13" s="4"/>
      <c r="TA13" s="4"/>
      <c r="TB13" s="4"/>
      <c r="TC13" s="4"/>
      <c r="TD13" s="4"/>
      <c r="TE13" s="4"/>
      <c r="TF13" s="4"/>
      <c r="TG13" s="4"/>
      <c r="TH13" s="4"/>
      <c r="TI13" s="4"/>
      <c r="TJ13" s="4"/>
      <c r="TK13" s="4"/>
      <c r="TL13" s="4"/>
      <c r="TM13" s="4"/>
      <c r="TN13" s="4"/>
      <c r="TO13" s="4"/>
      <c r="TP13" s="4"/>
      <c r="TQ13" s="4"/>
      <c r="TR13" s="4"/>
      <c r="TS13" s="4"/>
      <c r="TT13" s="4"/>
      <c r="TU13" s="4"/>
      <c r="TV13" s="4"/>
      <c r="TW13" s="4"/>
      <c r="TX13" s="4"/>
      <c r="TY13" s="4"/>
      <c r="TZ13" s="4"/>
      <c r="UA13" s="4"/>
      <c r="UB13" s="4"/>
      <c r="UC13" s="4"/>
      <c r="UD13" s="4"/>
      <c r="UE13" s="4"/>
      <c r="UF13" s="4"/>
      <c r="UG13" s="4"/>
      <c r="UH13" s="4"/>
      <c r="UI13" s="4"/>
      <c r="UJ13" s="4"/>
      <c r="UK13" s="4"/>
      <c r="UL13" s="4"/>
      <c r="UM13" s="4"/>
      <c r="UN13" s="4"/>
      <c r="UO13" s="4"/>
      <c r="UP13" s="4"/>
      <c r="UQ13" s="4"/>
      <c r="UR13" s="4"/>
      <c r="US13" s="4"/>
      <c r="UT13" s="4"/>
      <c r="UU13" s="4"/>
      <c r="UV13" s="4"/>
      <c r="UW13" s="4"/>
      <c r="UX13" s="4"/>
      <c r="UY13" s="4"/>
      <c r="UZ13" s="4"/>
      <c r="VA13" s="4"/>
      <c r="VB13" s="4"/>
      <c r="VC13" s="4"/>
      <c r="VD13" s="4"/>
      <c r="VE13" s="4"/>
      <c r="VF13" s="4"/>
      <c r="VG13" s="4"/>
      <c r="VH13" s="4"/>
      <c r="VI13" s="4"/>
      <c r="VJ13" s="4"/>
      <c r="VK13" s="4"/>
      <c r="VL13" s="4"/>
      <c r="VM13" s="4"/>
      <c r="VN13" s="4"/>
      <c r="VO13" s="4"/>
      <c r="VP13" s="4"/>
      <c r="VQ13" s="4"/>
      <c r="VR13" s="4"/>
      <c r="VS13" s="4"/>
      <c r="VT13" s="4"/>
      <c r="VU13" s="4"/>
      <c r="VV13" s="4"/>
      <c r="VW13" s="4"/>
      <c r="VX13" s="4"/>
      <c r="VY13" s="4"/>
      <c r="VZ13" s="4"/>
      <c r="WA13" s="4"/>
      <c r="WB13" s="4"/>
      <c r="WC13" s="4"/>
      <c r="WD13" s="4"/>
      <c r="WE13" s="4"/>
      <c r="WF13" s="4"/>
      <c r="WG13" s="4"/>
      <c r="WH13" s="4"/>
      <c r="WI13" s="4"/>
      <c r="WJ13" s="4"/>
      <c r="WK13" s="4"/>
      <c r="WL13" s="4"/>
      <c r="WM13" s="4"/>
      <c r="WN13" s="4"/>
      <c r="WO13" s="4"/>
      <c r="WP13" s="4"/>
      <c r="WQ13" s="4"/>
      <c r="WR13" s="4"/>
      <c r="WS13" s="4"/>
      <c r="WT13" s="4"/>
      <c r="WU13" s="4"/>
      <c r="WV13" s="4"/>
      <c r="WW13" s="4"/>
      <c r="WX13" s="4"/>
      <c r="WY13" s="4"/>
      <c r="WZ13" s="4"/>
      <c r="XA13" s="4"/>
      <c r="XB13" s="4"/>
      <c r="XC13" s="4"/>
      <c r="XD13" s="4"/>
      <c r="XE13" s="4"/>
      <c r="XF13" s="4"/>
      <c r="XG13" s="4"/>
      <c r="XH13" s="4"/>
      <c r="XI13" s="4"/>
      <c r="XJ13" s="4"/>
      <c r="XK13" s="4"/>
      <c r="XL13" s="4"/>
      <c r="XM13" s="4"/>
      <c r="XN13" s="4"/>
      <c r="XO13" s="4"/>
      <c r="XP13" s="4"/>
      <c r="XQ13" s="4"/>
      <c r="XR13" s="4"/>
      <c r="XS13" s="4"/>
      <c r="XT13" s="4"/>
      <c r="XU13" s="4"/>
      <c r="XV13" s="4"/>
      <c r="XW13" s="4"/>
      <c r="XX13" s="4"/>
      <c r="XY13" s="4"/>
      <c r="XZ13" s="4"/>
      <c r="YA13" s="4"/>
      <c r="YB13" s="4"/>
      <c r="YC13" s="4"/>
      <c r="YD13" s="4"/>
      <c r="YE13" s="4"/>
      <c r="YF13" s="4"/>
      <c r="YG13" s="4"/>
      <c r="YH13" s="4"/>
      <c r="YI13" s="4"/>
      <c r="YJ13" s="4"/>
      <c r="YK13" s="4"/>
      <c r="YL13" s="4"/>
      <c r="YM13" s="4"/>
      <c r="YN13" s="4"/>
      <c r="YO13" s="4"/>
      <c r="YP13" s="4"/>
      <c r="YQ13" s="4"/>
      <c r="YR13" s="4"/>
      <c r="YS13" s="4"/>
      <c r="YT13" s="4"/>
      <c r="YU13" s="4"/>
      <c r="YV13" s="4"/>
      <c r="YW13" s="4"/>
      <c r="YX13" s="4"/>
      <c r="YY13" s="4"/>
      <c r="YZ13" s="4"/>
      <c r="ZA13" s="4"/>
      <c r="ZB13" s="4"/>
      <c r="ZC13" s="4"/>
      <c r="ZD13" s="4"/>
      <c r="ZE13" s="4"/>
      <c r="ZF13" s="4"/>
      <c r="ZG13" s="4"/>
      <c r="ZH13" s="4"/>
      <c r="ZI13" s="4"/>
      <c r="ZJ13" s="4"/>
      <c r="ZK13" s="4"/>
      <c r="ZL13" s="4"/>
      <c r="ZM13" s="4"/>
      <c r="ZN13" s="4"/>
      <c r="ZO13" s="4"/>
      <c r="ZP13" s="4"/>
      <c r="ZQ13" s="4"/>
      <c r="ZR13" s="4"/>
      <c r="ZS13" s="4"/>
      <c r="ZT13" s="4"/>
      <c r="ZU13" s="4"/>
      <c r="ZV13" s="4"/>
      <c r="ZW13" s="4"/>
      <c r="ZX13" s="4"/>
      <c r="ZY13" s="4"/>
      <c r="ZZ13" s="4"/>
      <c r="AAA13" s="4"/>
      <c r="AAB13" s="4"/>
      <c r="AAC13" s="4"/>
      <c r="AAD13" s="4"/>
      <c r="AAE13" s="4"/>
      <c r="AAF13" s="4"/>
      <c r="AAG13" s="4"/>
      <c r="AAH13" s="4"/>
      <c r="AAI13" s="4"/>
      <c r="AAJ13" s="4"/>
      <c r="AAK13" s="4"/>
      <c r="AAL13" s="4"/>
      <c r="AAM13" s="4"/>
      <c r="AAN13" s="4"/>
      <c r="AAO13" s="4"/>
      <c r="AAP13" s="4"/>
      <c r="AAQ13" s="4"/>
      <c r="AAR13" s="4"/>
      <c r="AAS13" s="4"/>
      <c r="AAT13" s="4"/>
      <c r="AAU13" s="4"/>
      <c r="AAV13" s="4"/>
      <c r="AAW13" s="4"/>
      <c r="AAX13" s="4"/>
      <c r="AAY13" s="4"/>
      <c r="AAZ13" s="4"/>
      <c r="ABA13" s="4"/>
      <c r="ABB13" s="4"/>
      <c r="ABC13" s="4"/>
      <c r="ABD13" s="4"/>
      <c r="ABE13" s="4"/>
      <c r="ABF13" s="4"/>
      <c r="ABG13" s="4"/>
      <c r="ABH13" s="4"/>
      <c r="ABI13" s="4"/>
      <c r="ABJ13" s="4"/>
      <c r="ABK13" s="4"/>
      <c r="ABL13" s="4"/>
      <c r="ABM13" s="4"/>
      <c r="ABN13" s="4"/>
      <c r="ABO13" s="4"/>
      <c r="ABP13" s="4"/>
      <c r="ABQ13" s="4"/>
      <c r="ABR13" s="4"/>
      <c r="ABS13" s="4"/>
      <c r="ABT13" s="4"/>
      <c r="ABU13" s="4"/>
      <c r="ABV13" s="4"/>
      <c r="ABW13" s="4"/>
      <c r="ABX13" s="4"/>
      <c r="ABY13" s="4"/>
      <c r="ABZ13" s="4"/>
      <c r="ACA13" s="4"/>
      <c r="ACB13" s="4"/>
      <c r="ACC13" s="4"/>
      <c r="ACD13" s="4"/>
      <c r="ACE13" s="4"/>
      <c r="ACF13" s="4"/>
      <c r="ACG13" s="4"/>
      <c r="ACH13" s="4"/>
      <c r="ACI13" s="4"/>
      <c r="ACJ13" s="4"/>
      <c r="ACK13" s="4"/>
      <c r="ACL13" s="4"/>
      <c r="ACM13" s="4"/>
      <c r="ACN13" s="4"/>
      <c r="ACO13" s="4"/>
      <c r="ACP13" s="4"/>
      <c r="ACQ13" s="4"/>
      <c r="ACR13" s="4"/>
      <c r="ACS13" s="4"/>
      <c r="ACT13" s="4"/>
      <c r="ACU13" s="4"/>
      <c r="ACV13" s="4"/>
      <c r="ACW13" s="4"/>
      <c r="ACX13" s="4"/>
      <c r="ACY13" s="4"/>
      <c r="ACZ13" s="4"/>
      <c r="ADA13" s="4"/>
      <c r="ADB13" s="4"/>
      <c r="ADC13" s="4"/>
      <c r="ADD13" s="4"/>
      <c r="ADE13" s="4"/>
      <c r="ADF13" s="4"/>
      <c r="ADG13" s="4"/>
      <c r="ADH13" s="4"/>
      <c r="ADI13" s="4"/>
      <c r="ADJ13" s="4"/>
      <c r="ADK13" s="4"/>
      <c r="ADL13" s="4"/>
      <c r="ADM13" s="4"/>
      <c r="ADN13" s="4"/>
      <c r="ADO13" s="4"/>
      <c r="ADP13" s="4"/>
      <c r="ADQ13" s="4"/>
      <c r="ADR13" s="4"/>
      <c r="ADS13" s="4"/>
      <c r="ADT13" s="4"/>
      <c r="ADU13" s="4"/>
      <c r="ADV13" s="4"/>
      <c r="ADW13" s="4"/>
      <c r="ADX13" s="4"/>
      <c r="ADY13" s="4"/>
      <c r="ADZ13" s="4"/>
      <c r="AEA13" s="4"/>
      <c r="AEB13" s="4"/>
      <c r="AEC13" s="4"/>
      <c r="AED13" s="4"/>
      <c r="AEE13" s="4"/>
      <c r="AEF13" s="4"/>
      <c r="AEG13" s="4"/>
      <c r="AEH13" s="4"/>
      <c r="AEI13" s="4"/>
      <c r="AEJ13" s="4"/>
      <c r="AEK13" s="4"/>
      <c r="AEL13" s="4"/>
      <c r="AEM13" s="4"/>
      <c r="AEN13" s="4"/>
      <c r="AEO13" s="4"/>
      <c r="AEP13" s="4"/>
      <c r="AEQ13" s="4"/>
      <c r="AER13" s="4"/>
      <c r="AES13" s="4"/>
      <c r="AET13" s="4"/>
      <c r="AEU13" s="4"/>
      <c r="AEV13" s="4"/>
      <c r="AEW13" s="4"/>
      <c r="AEX13" s="4"/>
      <c r="AEY13" s="4"/>
      <c r="AEZ13" s="4"/>
      <c r="AFA13" s="4"/>
      <c r="AFB13" s="4"/>
      <c r="AFC13" s="4"/>
      <c r="AFD13" s="4"/>
      <c r="AFE13" s="4"/>
      <c r="AFF13" s="4"/>
      <c r="AFG13" s="4"/>
      <c r="AFH13" s="4"/>
      <c r="AFI13" s="4"/>
      <c r="AFJ13" s="4"/>
      <c r="AFK13" s="4"/>
      <c r="AFL13" s="4"/>
      <c r="AFM13" s="4"/>
      <c r="AFN13" s="4"/>
      <c r="AFO13" s="4"/>
      <c r="AFP13" s="4"/>
      <c r="AFQ13" s="4"/>
      <c r="AFR13" s="4"/>
      <c r="AFS13" s="4"/>
      <c r="AFT13" s="4"/>
      <c r="AFU13" s="4"/>
      <c r="AFV13" s="4"/>
      <c r="AFW13" s="4"/>
      <c r="AFX13" s="4"/>
      <c r="AFY13" s="4"/>
      <c r="AFZ13" s="4"/>
      <c r="AGA13" s="4"/>
      <c r="AGB13" s="4"/>
      <c r="AGC13" s="4"/>
      <c r="AGD13" s="4"/>
      <c r="AGE13" s="4"/>
      <c r="AGF13" s="4"/>
      <c r="AGG13" s="4"/>
      <c r="AGH13" s="4"/>
      <c r="AGI13" s="4"/>
      <c r="AGJ13" s="4"/>
      <c r="AGK13" s="4"/>
      <c r="AGL13" s="4"/>
      <c r="AGM13" s="4"/>
      <c r="AGN13" s="4"/>
      <c r="AGO13" s="4"/>
      <c r="AGP13" s="4"/>
      <c r="AGQ13" s="4"/>
      <c r="AGR13" s="4"/>
      <c r="AGS13" s="4"/>
      <c r="AGT13" s="4"/>
      <c r="AGU13" s="4"/>
      <c r="AGV13" s="4"/>
      <c r="AGW13" s="4"/>
      <c r="AGX13" s="4"/>
      <c r="AGY13" s="4"/>
      <c r="AGZ13" s="4"/>
      <c r="AHA13" s="4"/>
      <c r="AHB13" s="4"/>
      <c r="AHC13" s="4"/>
      <c r="AHD13" s="4"/>
      <c r="AHE13" s="4"/>
      <c r="AHF13" s="4"/>
      <c r="AHG13" s="4"/>
      <c r="AHH13" s="4"/>
      <c r="AHI13" s="4"/>
      <c r="AHJ13" s="4"/>
      <c r="AHK13" s="4"/>
      <c r="AHL13" s="4"/>
      <c r="AHM13" s="4"/>
      <c r="AHN13" s="4"/>
      <c r="AHO13" s="4"/>
      <c r="AHP13" s="4"/>
      <c r="AHQ13" s="4"/>
      <c r="AHR13" s="4"/>
      <c r="AHS13" s="4"/>
      <c r="AHT13" s="4"/>
      <c r="AHU13" s="4"/>
      <c r="AHV13" s="4"/>
      <c r="AHW13" s="4"/>
      <c r="AHX13" s="4"/>
      <c r="AHY13" s="4"/>
      <c r="AHZ13" s="4"/>
      <c r="AIA13" s="4"/>
      <c r="AIB13" s="4"/>
      <c r="AIC13" s="4"/>
      <c r="AID13" s="4"/>
      <c r="AIE13" s="4"/>
      <c r="AIF13" s="4"/>
      <c r="AIG13" s="4"/>
      <c r="AIH13" s="4"/>
      <c r="AII13" s="4"/>
      <c r="AIJ13" s="4"/>
      <c r="AIK13" s="4"/>
      <c r="AIL13" s="4"/>
      <c r="AIM13" s="4"/>
      <c r="AIN13" s="4"/>
      <c r="AIO13" s="4"/>
      <c r="AIP13" s="4"/>
      <c r="AIQ13" s="4"/>
      <c r="AIR13" s="4"/>
      <c r="AIS13" s="4"/>
      <c r="AIT13" s="4"/>
      <c r="AIU13" s="4"/>
      <c r="AIV13" s="4"/>
      <c r="AIW13" s="4"/>
      <c r="AIX13" s="4"/>
      <c r="AIY13" s="4"/>
      <c r="AIZ13" s="4"/>
      <c r="AJA13" s="4"/>
      <c r="AJB13" s="4"/>
      <c r="AJC13" s="4"/>
      <c r="AJD13" s="4"/>
      <c r="AJE13" s="4"/>
      <c r="AJF13" s="4"/>
      <c r="AJG13" s="4"/>
      <c r="AJH13" s="4"/>
      <c r="AJI13" s="4"/>
      <c r="AJJ13" s="4"/>
      <c r="AJK13" s="4"/>
      <c r="AJL13" s="4"/>
      <c r="AJM13" s="4"/>
      <c r="AJN13" s="4"/>
      <c r="AJO13" s="4"/>
      <c r="AJP13" s="4"/>
      <c r="AJQ13" s="4"/>
      <c r="AJR13" s="4"/>
      <c r="AJS13" s="4"/>
      <c r="AJT13" s="4"/>
      <c r="AJU13" s="4"/>
      <c r="AJV13" s="4"/>
      <c r="AJW13" s="4"/>
      <c r="AJX13" s="4"/>
      <c r="AJY13" s="4"/>
      <c r="AJZ13" s="4"/>
      <c r="AKA13" s="4"/>
      <c r="AKB13" s="4"/>
      <c r="AKC13" s="4"/>
      <c r="AKD13" s="4"/>
      <c r="AKE13" s="4"/>
      <c r="AKF13" s="4"/>
      <c r="AKG13" s="4"/>
      <c r="AKH13" s="4"/>
      <c r="AKI13" s="4"/>
      <c r="AKJ13" s="4"/>
      <c r="AKK13" s="4"/>
      <c r="AKL13" s="4"/>
      <c r="AKM13" s="4"/>
      <c r="AKN13" s="4"/>
      <c r="AKO13" s="4"/>
      <c r="AKP13" s="4"/>
      <c r="AKQ13" s="4"/>
      <c r="AKR13" s="4"/>
      <c r="AKS13" s="4"/>
      <c r="AKT13" s="4"/>
      <c r="AKU13" s="4"/>
      <c r="AKV13" s="4"/>
      <c r="AKW13" s="4"/>
      <c r="AKX13" s="4"/>
      <c r="AKY13" s="4"/>
      <c r="AKZ13" s="4"/>
      <c r="ALA13" s="4"/>
      <c r="ALB13" s="4"/>
      <c r="ALC13" s="4"/>
      <c r="ALD13" s="4"/>
      <c r="ALE13" s="4"/>
      <c r="ALF13" s="4"/>
      <c r="ALG13" s="4"/>
      <c r="ALH13" s="4"/>
      <c r="ALI13" s="4"/>
      <c r="ALJ13" s="4"/>
      <c r="ALK13" s="4"/>
      <c r="ALL13" s="4"/>
      <c r="ALM13" s="4"/>
      <c r="ALN13" s="4"/>
      <c r="ALO13" s="4"/>
      <c r="ALP13" s="4"/>
      <c r="ALQ13" s="4"/>
      <c r="ALR13" s="4"/>
      <c r="ALS13" s="4"/>
      <c r="ALT13" s="4"/>
      <c r="ALU13" s="4"/>
      <c r="ALV13" s="4"/>
      <c r="ALW13" s="4"/>
      <c r="ALX13" s="4"/>
      <c r="ALY13" s="4"/>
      <c r="ALZ13" s="4"/>
      <c r="AMA13" s="4"/>
      <c r="AMB13" s="4"/>
      <c r="AMC13" s="4"/>
      <c r="AMD13" s="4"/>
      <c r="AME13" s="4"/>
      <c r="AMF13" s="4"/>
    </row>
    <row r="14" spans="1:1020" ht="115.15" customHeight="1" x14ac:dyDescent="0.25">
      <c r="A14" s="115" t="s">
        <v>6</v>
      </c>
      <c r="B14" s="6" t="s">
        <v>17</v>
      </c>
      <c r="C14" s="63">
        <v>1</v>
      </c>
      <c r="D14" s="6" t="s">
        <v>303</v>
      </c>
      <c r="E14" s="7" t="s">
        <v>323</v>
      </c>
      <c r="F14" s="33">
        <v>5580</v>
      </c>
      <c r="G14" s="33">
        <f>C14*F14</f>
        <v>5580</v>
      </c>
      <c r="H14" s="58">
        <f>25975/482327.49*F14</f>
        <v>300.50225833074535</v>
      </c>
      <c r="I14" s="58">
        <f>C14*H14</f>
        <v>300.50225833074535</v>
      </c>
      <c r="J14" s="58">
        <f>F14+H14</f>
        <v>5880.5022583307455</v>
      </c>
      <c r="K14" s="56">
        <f>G14+I14</f>
        <v>5880.5022583307455</v>
      </c>
      <c r="L14" s="57">
        <f>J14*1.21</f>
        <v>7115.4077325802018</v>
      </c>
      <c r="M14" s="56">
        <f>K14*1.21</f>
        <v>7115.4077325802018</v>
      </c>
      <c r="N14" s="94">
        <f t="shared" si="2"/>
        <v>403.22891245137896</v>
      </c>
      <c r="O14" s="73">
        <f t="shared" si="3"/>
        <v>403.22891245137896</v>
      </c>
      <c r="P14" s="94">
        <f t="shared" si="4"/>
        <v>7518.6366450315809</v>
      </c>
      <c r="Q14" s="73">
        <f t="shared" si="5"/>
        <v>7518.6366450315809</v>
      </c>
      <c r="R14" s="140"/>
      <c r="S14" s="140"/>
    </row>
    <row r="15" spans="1:1020" customFormat="1" ht="243" customHeight="1" x14ac:dyDescent="0.25">
      <c r="A15" s="115" t="s">
        <v>6</v>
      </c>
      <c r="B15" s="7" t="s">
        <v>390</v>
      </c>
      <c r="C15" s="65">
        <v>2</v>
      </c>
      <c r="D15" s="65" t="s">
        <v>391</v>
      </c>
      <c r="E15" s="7" t="s">
        <v>392</v>
      </c>
      <c r="F15" s="74">
        <v>33000</v>
      </c>
      <c r="G15" s="74">
        <f t="shared" si="0"/>
        <v>66000</v>
      </c>
      <c r="H15" s="58">
        <f>53000/518835*F15</f>
        <v>3371.0139061551363</v>
      </c>
      <c r="I15" s="58">
        <f t="shared" si="1"/>
        <v>6742.0278123102726</v>
      </c>
      <c r="J15" s="58">
        <f t="shared" si="7"/>
        <v>36371.013906155138</v>
      </c>
      <c r="K15" s="56">
        <f t="shared" si="7"/>
        <v>72742.027812310276</v>
      </c>
      <c r="L15" s="57">
        <f t="shared" si="8"/>
        <v>44008.926826447714</v>
      </c>
      <c r="M15" s="56">
        <f t="shared" si="8"/>
        <v>88017.853652895428</v>
      </c>
      <c r="N15" s="94">
        <f t="shared" si="2"/>
        <v>2493.9781906139424</v>
      </c>
      <c r="O15" s="73">
        <f t="shared" si="3"/>
        <v>4987.9563812278848</v>
      </c>
      <c r="P15" s="94">
        <f t="shared" si="4"/>
        <v>46502.905017061654</v>
      </c>
      <c r="Q15" s="73">
        <f t="shared" si="5"/>
        <v>93005.810034123308</v>
      </c>
      <c r="R15" s="140"/>
      <c r="S15" s="140"/>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4"/>
      <c r="JB15" s="4"/>
      <c r="JC15" s="4"/>
      <c r="JD15" s="4"/>
      <c r="JE15" s="4"/>
      <c r="JF15" s="4"/>
      <c r="JG15" s="4"/>
      <c r="JH15" s="4"/>
      <c r="JI15" s="4"/>
      <c r="JJ15" s="4"/>
      <c r="JK15" s="4"/>
      <c r="JL15" s="4"/>
      <c r="JM15" s="4"/>
      <c r="JN15" s="4"/>
      <c r="JO15" s="4"/>
      <c r="JP15" s="4"/>
      <c r="JQ15" s="4"/>
      <c r="JR15" s="4"/>
      <c r="JS15" s="4"/>
      <c r="JT15" s="4"/>
      <c r="JU15" s="4"/>
      <c r="JV15" s="4"/>
      <c r="JW15" s="4"/>
      <c r="JX15" s="4"/>
      <c r="JY15" s="4"/>
      <c r="JZ15" s="4"/>
      <c r="KA15" s="4"/>
      <c r="KB15" s="4"/>
      <c r="KC15" s="4"/>
      <c r="KD15" s="4"/>
      <c r="KE15" s="4"/>
      <c r="KF15" s="4"/>
      <c r="KG15" s="4"/>
      <c r="KH15" s="4"/>
      <c r="KI15" s="4"/>
      <c r="KJ15" s="4"/>
      <c r="KK15" s="4"/>
      <c r="KL15" s="4"/>
      <c r="KM15" s="4"/>
      <c r="KN15" s="4"/>
      <c r="KO15" s="4"/>
      <c r="KP15" s="4"/>
      <c r="KQ15" s="4"/>
      <c r="KR15" s="4"/>
      <c r="KS15" s="4"/>
      <c r="KT15" s="4"/>
      <c r="KU15" s="4"/>
      <c r="KV15" s="4"/>
      <c r="KW15" s="4"/>
      <c r="KX15" s="4"/>
      <c r="KY15" s="4"/>
      <c r="KZ15" s="4"/>
      <c r="LA15" s="4"/>
      <c r="LB15" s="4"/>
      <c r="LC15" s="4"/>
      <c r="LD15" s="4"/>
      <c r="LE15" s="4"/>
      <c r="LF15" s="4"/>
      <c r="LG15" s="4"/>
      <c r="LH15" s="4"/>
      <c r="LI15" s="4"/>
      <c r="LJ15" s="4"/>
      <c r="LK15" s="4"/>
      <c r="LL15" s="4"/>
      <c r="LM15" s="4"/>
      <c r="LN15" s="4"/>
      <c r="LO15" s="4"/>
      <c r="LP15" s="4"/>
      <c r="LQ15" s="4"/>
      <c r="LR15" s="4"/>
      <c r="LS15" s="4"/>
      <c r="LT15" s="4"/>
      <c r="LU15" s="4"/>
      <c r="LV15" s="4"/>
      <c r="LW15" s="4"/>
      <c r="LX15" s="4"/>
      <c r="LY15" s="4"/>
      <c r="LZ15" s="4"/>
      <c r="MA15" s="4"/>
      <c r="MB15" s="4"/>
      <c r="MC15" s="4"/>
      <c r="MD15" s="4"/>
      <c r="ME15" s="4"/>
      <c r="MF15" s="4"/>
      <c r="MG15" s="4"/>
      <c r="MH15" s="4"/>
      <c r="MI15" s="4"/>
      <c r="MJ15" s="4"/>
      <c r="MK15" s="4"/>
      <c r="ML15" s="4"/>
      <c r="MM15" s="4"/>
      <c r="MN15" s="4"/>
      <c r="MO15" s="4"/>
      <c r="MP15" s="4"/>
      <c r="MQ15" s="4"/>
      <c r="MR15" s="4"/>
      <c r="MS15" s="4"/>
      <c r="MT15" s="4"/>
      <c r="MU15" s="4"/>
      <c r="MV15" s="4"/>
      <c r="MW15" s="4"/>
      <c r="MX15" s="4"/>
      <c r="MY15" s="4"/>
      <c r="MZ15" s="4"/>
      <c r="NA15" s="4"/>
      <c r="NB15" s="4"/>
      <c r="NC15" s="4"/>
      <c r="ND15" s="4"/>
      <c r="NE15" s="4"/>
      <c r="NF15" s="4"/>
      <c r="NG15" s="4"/>
      <c r="NH15" s="4"/>
      <c r="NI15" s="4"/>
      <c r="NJ15" s="4"/>
      <c r="NK15" s="4"/>
      <c r="NL15" s="4"/>
      <c r="NM15" s="4"/>
      <c r="NN15" s="4"/>
      <c r="NO15" s="4"/>
      <c r="NP15" s="4"/>
      <c r="NQ15" s="4"/>
      <c r="NR15" s="4"/>
      <c r="NS15" s="4"/>
      <c r="NT15" s="4"/>
      <c r="NU15" s="4"/>
      <c r="NV15" s="4"/>
      <c r="NW15" s="4"/>
      <c r="NX15" s="4"/>
      <c r="NY15" s="4"/>
      <c r="NZ15" s="4"/>
      <c r="OA15" s="4"/>
      <c r="OB15" s="4"/>
      <c r="OC15" s="4"/>
      <c r="OD15" s="4"/>
      <c r="OE15" s="4"/>
      <c r="OF15" s="4"/>
      <c r="OG15" s="4"/>
      <c r="OH15" s="4"/>
      <c r="OI15" s="4"/>
      <c r="OJ15" s="4"/>
      <c r="OK15" s="4"/>
      <c r="OL15" s="4"/>
      <c r="OM15" s="4"/>
      <c r="ON15" s="4"/>
      <c r="OO15" s="4"/>
      <c r="OP15" s="4"/>
      <c r="OQ15" s="4"/>
      <c r="OR15" s="4"/>
      <c r="OS15" s="4"/>
      <c r="OT15" s="4"/>
      <c r="OU15" s="4"/>
      <c r="OV15" s="4"/>
      <c r="OW15" s="4"/>
      <c r="OX15" s="4"/>
      <c r="OY15" s="4"/>
      <c r="OZ15" s="4"/>
      <c r="PA15" s="4"/>
      <c r="PB15" s="4"/>
      <c r="PC15" s="4"/>
      <c r="PD15" s="4"/>
      <c r="PE15" s="4"/>
      <c r="PF15" s="4"/>
      <c r="PG15" s="4"/>
      <c r="PH15" s="4"/>
      <c r="PI15" s="4"/>
      <c r="PJ15" s="4"/>
      <c r="PK15" s="4"/>
      <c r="PL15" s="4"/>
      <c r="PM15" s="4"/>
      <c r="PN15" s="4"/>
      <c r="PO15" s="4"/>
      <c r="PP15" s="4"/>
      <c r="PQ15" s="4"/>
      <c r="PR15" s="4"/>
      <c r="PS15" s="4"/>
      <c r="PT15" s="4"/>
      <c r="PU15" s="4"/>
      <c r="PV15" s="4"/>
      <c r="PW15" s="4"/>
      <c r="PX15" s="4"/>
      <c r="PY15" s="4"/>
      <c r="PZ15" s="4"/>
      <c r="QA15" s="4"/>
      <c r="QB15" s="4"/>
      <c r="QC15" s="4"/>
      <c r="QD15" s="4"/>
      <c r="QE15" s="4"/>
      <c r="QF15" s="4"/>
      <c r="QG15" s="4"/>
      <c r="QH15" s="4"/>
      <c r="QI15" s="4"/>
      <c r="QJ15" s="4"/>
      <c r="QK15" s="4"/>
      <c r="QL15" s="4"/>
      <c r="QM15" s="4"/>
      <c r="QN15" s="4"/>
      <c r="QO15" s="4"/>
      <c r="QP15" s="4"/>
      <c r="QQ15" s="4"/>
      <c r="QR15" s="4"/>
      <c r="QS15" s="4"/>
      <c r="QT15" s="4"/>
      <c r="QU15" s="4"/>
      <c r="QV15" s="4"/>
      <c r="QW15" s="4"/>
      <c r="QX15" s="4"/>
      <c r="QY15" s="4"/>
      <c r="QZ15" s="4"/>
      <c r="RA15" s="4"/>
      <c r="RB15" s="4"/>
      <c r="RC15" s="4"/>
      <c r="RD15" s="4"/>
      <c r="RE15" s="4"/>
      <c r="RF15" s="4"/>
      <c r="RG15" s="4"/>
      <c r="RH15" s="4"/>
      <c r="RI15" s="4"/>
      <c r="RJ15" s="4"/>
      <c r="RK15" s="4"/>
      <c r="RL15" s="4"/>
      <c r="RM15" s="4"/>
      <c r="RN15" s="4"/>
      <c r="RO15" s="4"/>
      <c r="RP15" s="4"/>
      <c r="RQ15" s="4"/>
      <c r="RR15" s="4"/>
      <c r="RS15" s="4"/>
      <c r="RT15" s="4"/>
      <c r="RU15" s="4"/>
      <c r="RV15" s="4"/>
      <c r="RW15" s="4"/>
      <c r="RX15" s="4"/>
      <c r="RY15" s="4"/>
      <c r="RZ15" s="4"/>
      <c r="SA15" s="4"/>
      <c r="SB15" s="4"/>
      <c r="SC15" s="4"/>
      <c r="SD15" s="4"/>
      <c r="SE15" s="4"/>
      <c r="SF15" s="4"/>
      <c r="SG15" s="4"/>
      <c r="SH15" s="4"/>
      <c r="SI15" s="4"/>
      <c r="SJ15" s="4"/>
      <c r="SK15" s="4"/>
      <c r="SL15" s="4"/>
      <c r="SM15" s="4"/>
      <c r="SN15" s="4"/>
      <c r="SO15" s="4"/>
      <c r="SP15" s="4"/>
      <c r="SQ15" s="4"/>
      <c r="SR15" s="4"/>
      <c r="SS15" s="4"/>
      <c r="ST15" s="4"/>
      <c r="SU15" s="4"/>
      <c r="SV15" s="4"/>
      <c r="SW15" s="4"/>
      <c r="SX15" s="4"/>
      <c r="SY15" s="4"/>
      <c r="SZ15" s="4"/>
      <c r="TA15" s="4"/>
      <c r="TB15" s="4"/>
      <c r="TC15" s="4"/>
      <c r="TD15" s="4"/>
      <c r="TE15" s="4"/>
      <c r="TF15" s="4"/>
      <c r="TG15" s="4"/>
      <c r="TH15" s="4"/>
      <c r="TI15" s="4"/>
      <c r="TJ15" s="4"/>
      <c r="TK15" s="4"/>
      <c r="TL15" s="4"/>
      <c r="TM15" s="4"/>
      <c r="TN15" s="4"/>
      <c r="TO15" s="4"/>
      <c r="TP15" s="4"/>
      <c r="TQ15" s="4"/>
      <c r="TR15" s="4"/>
      <c r="TS15" s="4"/>
      <c r="TT15" s="4"/>
      <c r="TU15" s="4"/>
      <c r="TV15" s="4"/>
      <c r="TW15" s="4"/>
      <c r="TX15" s="4"/>
      <c r="TY15" s="4"/>
      <c r="TZ15" s="4"/>
      <c r="UA15" s="4"/>
      <c r="UB15" s="4"/>
      <c r="UC15" s="4"/>
      <c r="UD15" s="4"/>
      <c r="UE15" s="4"/>
      <c r="UF15" s="4"/>
      <c r="UG15" s="4"/>
      <c r="UH15" s="4"/>
      <c r="UI15" s="4"/>
      <c r="UJ15" s="4"/>
      <c r="UK15" s="4"/>
      <c r="UL15" s="4"/>
      <c r="UM15" s="4"/>
      <c r="UN15" s="4"/>
      <c r="UO15" s="4"/>
      <c r="UP15" s="4"/>
      <c r="UQ15" s="4"/>
      <c r="UR15" s="4"/>
      <c r="US15" s="4"/>
      <c r="UT15" s="4"/>
      <c r="UU15" s="4"/>
      <c r="UV15" s="4"/>
      <c r="UW15" s="4"/>
      <c r="UX15" s="4"/>
      <c r="UY15" s="4"/>
      <c r="UZ15" s="4"/>
      <c r="VA15" s="4"/>
      <c r="VB15" s="4"/>
      <c r="VC15" s="4"/>
      <c r="VD15" s="4"/>
      <c r="VE15" s="4"/>
      <c r="VF15" s="4"/>
      <c r="VG15" s="4"/>
      <c r="VH15" s="4"/>
      <c r="VI15" s="4"/>
      <c r="VJ15" s="4"/>
      <c r="VK15" s="4"/>
      <c r="VL15" s="4"/>
      <c r="VM15" s="4"/>
      <c r="VN15" s="4"/>
      <c r="VO15" s="4"/>
      <c r="VP15" s="4"/>
      <c r="VQ15" s="4"/>
      <c r="VR15" s="4"/>
      <c r="VS15" s="4"/>
      <c r="VT15" s="4"/>
      <c r="VU15" s="4"/>
      <c r="VV15" s="4"/>
      <c r="VW15" s="4"/>
      <c r="VX15" s="4"/>
      <c r="VY15" s="4"/>
      <c r="VZ15" s="4"/>
      <c r="WA15" s="4"/>
      <c r="WB15" s="4"/>
      <c r="WC15" s="4"/>
      <c r="WD15" s="4"/>
      <c r="WE15" s="4"/>
      <c r="WF15" s="4"/>
      <c r="WG15" s="4"/>
      <c r="WH15" s="4"/>
      <c r="WI15" s="4"/>
      <c r="WJ15" s="4"/>
      <c r="WK15" s="4"/>
      <c r="WL15" s="4"/>
      <c r="WM15" s="4"/>
      <c r="WN15" s="4"/>
      <c r="WO15" s="4"/>
      <c r="WP15" s="4"/>
      <c r="WQ15" s="4"/>
      <c r="WR15" s="4"/>
      <c r="WS15" s="4"/>
      <c r="WT15" s="4"/>
      <c r="WU15" s="4"/>
      <c r="WV15" s="4"/>
      <c r="WW15" s="4"/>
      <c r="WX15" s="4"/>
      <c r="WY15" s="4"/>
      <c r="WZ15" s="4"/>
      <c r="XA15" s="4"/>
      <c r="XB15" s="4"/>
      <c r="XC15" s="4"/>
      <c r="XD15" s="4"/>
      <c r="XE15" s="4"/>
      <c r="XF15" s="4"/>
      <c r="XG15" s="4"/>
      <c r="XH15" s="4"/>
      <c r="XI15" s="4"/>
      <c r="XJ15" s="4"/>
      <c r="XK15" s="4"/>
      <c r="XL15" s="4"/>
      <c r="XM15" s="4"/>
      <c r="XN15" s="4"/>
      <c r="XO15" s="4"/>
      <c r="XP15" s="4"/>
      <c r="XQ15" s="4"/>
      <c r="XR15" s="4"/>
      <c r="XS15" s="4"/>
      <c r="XT15" s="4"/>
      <c r="XU15" s="4"/>
      <c r="XV15" s="4"/>
      <c r="XW15" s="4"/>
      <c r="XX15" s="4"/>
      <c r="XY15" s="4"/>
      <c r="XZ15" s="4"/>
      <c r="YA15" s="4"/>
      <c r="YB15" s="4"/>
      <c r="YC15" s="4"/>
      <c r="YD15" s="4"/>
      <c r="YE15" s="4"/>
      <c r="YF15" s="4"/>
      <c r="YG15" s="4"/>
      <c r="YH15" s="4"/>
      <c r="YI15" s="4"/>
      <c r="YJ15" s="4"/>
      <c r="YK15" s="4"/>
      <c r="YL15" s="4"/>
      <c r="YM15" s="4"/>
      <c r="YN15" s="4"/>
      <c r="YO15" s="4"/>
      <c r="YP15" s="4"/>
      <c r="YQ15" s="4"/>
      <c r="YR15" s="4"/>
      <c r="YS15" s="4"/>
      <c r="YT15" s="4"/>
      <c r="YU15" s="4"/>
      <c r="YV15" s="4"/>
      <c r="YW15" s="4"/>
      <c r="YX15" s="4"/>
      <c r="YY15" s="4"/>
      <c r="YZ15" s="4"/>
      <c r="ZA15" s="4"/>
      <c r="ZB15" s="4"/>
      <c r="ZC15" s="4"/>
      <c r="ZD15" s="4"/>
      <c r="ZE15" s="4"/>
      <c r="ZF15" s="4"/>
      <c r="ZG15" s="4"/>
      <c r="ZH15" s="4"/>
      <c r="ZI15" s="4"/>
      <c r="ZJ15" s="4"/>
      <c r="ZK15" s="4"/>
      <c r="ZL15" s="4"/>
      <c r="ZM15" s="4"/>
      <c r="ZN15" s="4"/>
      <c r="ZO15" s="4"/>
      <c r="ZP15" s="4"/>
      <c r="ZQ15" s="4"/>
      <c r="ZR15" s="4"/>
      <c r="ZS15" s="4"/>
      <c r="ZT15" s="4"/>
      <c r="ZU15" s="4"/>
      <c r="ZV15" s="4"/>
      <c r="ZW15" s="4"/>
      <c r="ZX15" s="4"/>
      <c r="ZY15" s="4"/>
      <c r="ZZ15" s="4"/>
      <c r="AAA15" s="4"/>
      <c r="AAB15" s="4"/>
      <c r="AAC15" s="4"/>
      <c r="AAD15" s="4"/>
      <c r="AAE15" s="4"/>
      <c r="AAF15" s="4"/>
      <c r="AAG15" s="4"/>
      <c r="AAH15" s="4"/>
      <c r="AAI15" s="4"/>
      <c r="AAJ15" s="4"/>
      <c r="AAK15" s="4"/>
      <c r="AAL15" s="4"/>
      <c r="AAM15" s="4"/>
      <c r="AAN15" s="4"/>
      <c r="AAO15" s="4"/>
      <c r="AAP15" s="4"/>
      <c r="AAQ15" s="4"/>
      <c r="AAR15" s="4"/>
      <c r="AAS15" s="4"/>
      <c r="AAT15" s="4"/>
      <c r="AAU15" s="4"/>
      <c r="AAV15" s="4"/>
      <c r="AAW15" s="4"/>
      <c r="AAX15" s="4"/>
      <c r="AAY15" s="4"/>
      <c r="AAZ15" s="4"/>
      <c r="ABA15" s="4"/>
      <c r="ABB15" s="4"/>
      <c r="ABC15" s="4"/>
      <c r="ABD15" s="4"/>
      <c r="ABE15" s="4"/>
      <c r="ABF15" s="4"/>
      <c r="ABG15" s="4"/>
      <c r="ABH15" s="4"/>
      <c r="ABI15" s="4"/>
      <c r="ABJ15" s="4"/>
      <c r="ABK15" s="4"/>
      <c r="ABL15" s="4"/>
      <c r="ABM15" s="4"/>
      <c r="ABN15" s="4"/>
      <c r="ABO15" s="4"/>
      <c r="ABP15" s="4"/>
      <c r="ABQ15" s="4"/>
      <c r="ABR15" s="4"/>
      <c r="ABS15" s="4"/>
      <c r="ABT15" s="4"/>
      <c r="ABU15" s="4"/>
      <c r="ABV15" s="4"/>
      <c r="ABW15" s="4"/>
      <c r="ABX15" s="4"/>
      <c r="ABY15" s="4"/>
      <c r="ABZ15" s="4"/>
      <c r="ACA15" s="4"/>
      <c r="ACB15" s="4"/>
      <c r="ACC15" s="4"/>
      <c r="ACD15" s="4"/>
      <c r="ACE15" s="4"/>
      <c r="ACF15" s="4"/>
      <c r="ACG15" s="4"/>
      <c r="ACH15" s="4"/>
      <c r="ACI15" s="4"/>
      <c r="ACJ15" s="4"/>
      <c r="ACK15" s="4"/>
      <c r="ACL15" s="4"/>
      <c r="ACM15" s="4"/>
      <c r="ACN15" s="4"/>
      <c r="ACO15" s="4"/>
      <c r="ACP15" s="4"/>
      <c r="ACQ15" s="4"/>
      <c r="ACR15" s="4"/>
      <c r="ACS15" s="4"/>
      <c r="ACT15" s="4"/>
      <c r="ACU15" s="4"/>
      <c r="ACV15" s="4"/>
      <c r="ACW15" s="4"/>
      <c r="ACX15" s="4"/>
      <c r="ACY15" s="4"/>
      <c r="ACZ15" s="4"/>
      <c r="ADA15" s="4"/>
      <c r="ADB15" s="4"/>
      <c r="ADC15" s="4"/>
      <c r="ADD15" s="4"/>
      <c r="ADE15" s="4"/>
      <c r="ADF15" s="4"/>
      <c r="ADG15" s="4"/>
      <c r="ADH15" s="4"/>
      <c r="ADI15" s="4"/>
      <c r="ADJ15" s="4"/>
      <c r="ADK15" s="4"/>
      <c r="ADL15" s="4"/>
      <c r="ADM15" s="4"/>
      <c r="ADN15" s="4"/>
      <c r="ADO15" s="4"/>
      <c r="ADP15" s="4"/>
      <c r="ADQ15" s="4"/>
      <c r="ADR15" s="4"/>
      <c r="ADS15" s="4"/>
      <c r="ADT15" s="4"/>
      <c r="ADU15" s="4"/>
      <c r="ADV15" s="4"/>
      <c r="ADW15" s="4"/>
      <c r="ADX15" s="4"/>
      <c r="ADY15" s="4"/>
      <c r="ADZ15" s="4"/>
      <c r="AEA15" s="4"/>
      <c r="AEB15" s="4"/>
      <c r="AEC15" s="4"/>
      <c r="AED15" s="4"/>
      <c r="AEE15" s="4"/>
      <c r="AEF15" s="4"/>
      <c r="AEG15" s="4"/>
      <c r="AEH15" s="4"/>
      <c r="AEI15" s="4"/>
      <c r="AEJ15" s="4"/>
      <c r="AEK15" s="4"/>
      <c r="AEL15" s="4"/>
      <c r="AEM15" s="4"/>
      <c r="AEN15" s="4"/>
      <c r="AEO15" s="4"/>
      <c r="AEP15" s="4"/>
      <c r="AEQ15" s="4"/>
      <c r="AER15" s="4"/>
      <c r="AES15" s="4"/>
      <c r="AET15" s="4"/>
      <c r="AEU15" s="4"/>
      <c r="AEV15" s="4"/>
      <c r="AEW15" s="4"/>
      <c r="AEX15" s="4"/>
      <c r="AEY15" s="4"/>
      <c r="AEZ15" s="4"/>
      <c r="AFA15" s="4"/>
      <c r="AFB15" s="4"/>
      <c r="AFC15" s="4"/>
      <c r="AFD15" s="4"/>
      <c r="AFE15" s="4"/>
      <c r="AFF15" s="4"/>
      <c r="AFG15" s="4"/>
      <c r="AFH15" s="4"/>
      <c r="AFI15" s="4"/>
      <c r="AFJ15" s="4"/>
      <c r="AFK15" s="4"/>
      <c r="AFL15" s="4"/>
      <c r="AFM15" s="4"/>
      <c r="AFN15" s="4"/>
      <c r="AFO15" s="4"/>
      <c r="AFP15" s="4"/>
      <c r="AFQ15" s="4"/>
      <c r="AFR15" s="4"/>
      <c r="AFS15" s="4"/>
      <c r="AFT15" s="4"/>
      <c r="AFU15" s="4"/>
      <c r="AFV15" s="4"/>
      <c r="AFW15" s="4"/>
      <c r="AFX15" s="4"/>
      <c r="AFY15" s="4"/>
      <c r="AFZ15" s="4"/>
      <c r="AGA15" s="4"/>
      <c r="AGB15" s="4"/>
      <c r="AGC15" s="4"/>
      <c r="AGD15" s="4"/>
      <c r="AGE15" s="4"/>
      <c r="AGF15" s="4"/>
      <c r="AGG15" s="4"/>
      <c r="AGH15" s="4"/>
      <c r="AGI15" s="4"/>
      <c r="AGJ15" s="4"/>
      <c r="AGK15" s="4"/>
      <c r="AGL15" s="4"/>
      <c r="AGM15" s="4"/>
      <c r="AGN15" s="4"/>
      <c r="AGO15" s="4"/>
      <c r="AGP15" s="4"/>
      <c r="AGQ15" s="4"/>
      <c r="AGR15" s="4"/>
      <c r="AGS15" s="4"/>
      <c r="AGT15" s="4"/>
      <c r="AGU15" s="4"/>
      <c r="AGV15" s="4"/>
      <c r="AGW15" s="4"/>
      <c r="AGX15" s="4"/>
      <c r="AGY15" s="4"/>
      <c r="AGZ15" s="4"/>
      <c r="AHA15" s="4"/>
      <c r="AHB15" s="4"/>
      <c r="AHC15" s="4"/>
      <c r="AHD15" s="4"/>
      <c r="AHE15" s="4"/>
      <c r="AHF15" s="4"/>
      <c r="AHG15" s="4"/>
      <c r="AHH15" s="4"/>
      <c r="AHI15" s="4"/>
      <c r="AHJ15" s="4"/>
      <c r="AHK15" s="4"/>
      <c r="AHL15" s="4"/>
      <c r="AHM15" s="4"/>
      <c r="AHN15" s="4"/>
      <c r="AHO15" s="4"/>
      <c r="AHP15" s="4"/>
      <c r="AHQ15" s="4"/>
      <c r="AHR15" s="4"/>
      <c r="AHS15" s="4"/>
      <c r="AHT15" s="4"/>
      <c r="AHU15" s="4"/>
      <c r="AHV15" s="4"/>
      <c r="AHW15" s="4"/>
      <c r="AHX15" s="4"/>
      <c r="AHY15" s="4"/>
      <c r="AHZ15" s="4"/>
      <c r="AIA15" s="4"/>
      <c r="AIB15" s="4"/>
      <c r="AIC15" s="4"/>
      <c r="AID15" s="4"/>
      <c r="AIE15" s="4"/>
      <c r="AIF15" s="4"/>
      <c r="AIG15" s="4"/>
      <c r="AIH15" s="4"/>
      <c r="AII15" s="4"/>
      <c r="AIJ15" s="4"/>
      <c r="AIK15" s="4"/>
      <c r="AIL15" s="4"/>
      <c r="AIM15" s="4"/>
      <c r="AIN15" s="4"/>
      <c r="AIO15" s="4"/>
      <c r="AIP15" s="4"/>
      <c r="AIQ15" s="4"/>
      <c r="AIR15" s="4"/>
      <c r="AIS15" s="4"/>
      <c r="AIT15" s="4"/>
      <c r="AIU15" s="4"/>
      <c r="AIV15" s="4"/>
      <c r="AIW15" s="4"/>
      <c r="AIX15" s="4"/>
      <c r="AIY15" s="4"/>
      <c r="AIZ15" s="4"/>
      <c r="AJA15" s="4"/>
      <c r="AJB15" s="4"/>
      <c r="AJC15" s="4"/>
      <c r="AJD15" s="4"/>
      <c r="AJE15" s="4"/>
      <c r="AJF15" s="4"/>
      <c r="AJG15" s="4"/>
      <c r="AJH15" s="4"/>
      <c r="AJI15" s="4"/>
      <c r="AJJ15" s="4"/>
      <c r="AJK15" s="4"/>
      <c r="AJL15" s="4"/>
      <c r="AJM15" s="4"/>
      <c r="AJN15" s="4"/>
      <c r="AJO15" s="4"/>
      <c r="AJP15" s="4"/>
      <c r="AJQ15" s="4"/>
      <c r="AJR15" s="4"/>
      <c r="AJS15" s="4"/>
      <c r="AJT15" s="4"/>
      <c r="AJU15" s="4"/>
      <c r="AJV15" s="4"/>
      <c r="AJW15" s="4"/>
      <c r="AJX15" s="4"/>
      <c r="AJY15" s="4"/>
      <c r="AJZ15" s="4"/>
      <c r="AKA15" s="4"/>
      <c r="AKB15" s="4"/>
      <c r="AKC15" s="4"/>
      <c r="AKD15" s="4"/>
      <c r="AKE15" s="4"/>
      <c r="AKF15" s="4"/>
      <c r="AKG15" s="4"/>
      <c r="AKH15" s="4"/>
      <c r="AKI15" s="4"/>
      <c r="AKJ15" s="4"/>
      <c r="AKK15" s="4"/>
      <c r="AKL15" s="4"/>
      <c r="AKM15" s="4"/>
      <c r="AKN15" s="4"/>
      <c r="AKO15" s="4"/>
      <c r="AKP15" s="4"/>
      <c r="AKQ15" s="4"/>
      <c r="AKR15" s="4"/>
      <c r="AKS15" s="4"/>
      <c r="AKT15" s="4"/>
      <c r="AKU15" s="4"/>
      <c r="AKV15" s="4"/>
      <c r="AKW15" s="4"/>
      <c r="AKX15" s="4"/>
      <c r="AKY15" s="4"/>
      <c r="AKZ15" s="4"/>
      <c r="ALA15" s="4"/>
      <c r="ALB15" s="4"/>
      <c r="ALC15" s="4"/>
      <c r="ALD15" s="4"/>
      <c r="ALE15" s="4"/>
      <c r="ALF15" s="4"/>
      <c r="ALG15" s="4"/>
      <c r="ALH15" s="4"/>
      <c r="ALI15" s="4"/>
      <c r="ALJ15" s="4"/>
      <c r="ALK15" s="4"/>
      <c r="ALL15" s="4"/>
      <c r="ALM15" s="4"/>
      <c r="ALN15" s="4"/>
      <c r="ALO15" s="4"/>
      <c r="ALP15" s="4"/>
      <c r="ALQ15" s="4"/>
      <c r="ALR15" s="4"/>
      <c r="ALS15" s="4"/>
      <c r="ALT15" s="4"/>
      <c r="ALU15" s="4"/>
      <c r="ALV15" s="4"/>
      <c r="ALW15" s="4"/>
      <c r="ALX15" s="4"/>
      <c r="ALY15" s="4"/>
      <c r="ALZ15" s="4"/>
      <c r="AMA15" s="4"/>
      <c r="AMB15" s="4"/>
      <c r="AMC15" s="4"/>
      <c r="AMD15" s="4"/>
      <c r="AME15" s="4"/>
      <c r="AMF15" s="4"/>
    </row>
    <row r="16" spans="1:1020" ht="69.75" customHeight="1" x14ac:dyDescent="0.25">
      <c r="A16" s="115" t="s">
        <v>6</v>
      </c>
      <c r="B16" s="6" t="s">
        <v>13</v>
      </c>
      <c r="C16" s="63">
        <v>8</v>
      </c>
      <c r="D16" s="6"/>
      <c r="E16" s="7" t="s">
        <v>175</v>
      </c>
      <c r="F16" s="33">
        <v>6973.75</v>
      </c>
      <c r="G16" s="33">
        <f t="shared" ref="G16:G24" si="11">C16*F16</f>
        <v>55790</v>
      </c>
      <c r="H16" s="58">
        <f t="shared" ref="H16:H25" si="12">25975/482327.49*F16</f>
        <v>375.56050609928951</v>
      </c>
      <c r="I16" s="58">
        <f t="shared" ref="I16:I25" si="13">C16*H16</f>
        <v>3004.4840487943161</v>
      </c>
      <c r="J16" s="58">
        <f t="shared" ref="J16:J25" si="14">F16+H16</f>
        <v>7349.3105060992893</v>
      </c>
      <c r="K16" s="56">
        <f t="shared" ref="K16:K25" si="15">G16+I16</f>
        <v>58794.484048794315</v>
      </c>
      <c r="L16" s="57">
        <f t="shared" ref="L16:L25" si="16">J16*1.21</f>
        <v>8892.6657123801397</v>
      </c>
      <c r="M16" s="56">
        <f t="shared" ref="M16:M25" si="17">K16*1.21</f>
        <v>71141.325699041117</v>
      </c>
      <c r="N16" s="94">
        <f t="shared" si="2"/>
        <v>503.94581150677487</v>
      </c>
      <c r="O16" s="73">
        <f t="shared" si="3"/>
        <v>4031.566492054199</v>
      </c>
      <c r="P16" s="94">
        <f t="shared" si="4"/>
        <v>9396.6115238869152</v>
      </c>
      <c r="Q16" s="73">
        <f t="shared" si="5"/>
        <v>75172.892191095321</v>
      </c>
      <c r="R16" s="140"/>
      <c r="S16" s="140"/>
    </row>
    <row r="17" spans="1:1020" ht="78" customHeight="1" x14ac:dyDescent="0.25">
      <c r="A17" s="115" t="s">
        <v>6</v>
      </c>
      <c r="B17" s="6" t="s">
        <v>15</v>
      </c>
      <c r="C17" s="63">
        <v>4</v>
      </c>
      <c r="D17" s="6" t="s">
        <v>16</v>
      </c>
      <c r="E17" s="7" t="s">
        <v>321</v>
      </c>
      <c r="F17" s="33">
        <v>2350</v>
      </c>
      <c r="G17" s="33">
        <f t="shared" si="11"/>
        <v>9400</v>
      </c>
      <c r="H17" s="58">
        <f t="shared" si="12"/>
        <v>126.55561058732108</v>
      </c>
      <c r="I17" s="58">
        <f t="shared" si="13"/>
        <v>506.22244234928434</v>
      </c>
      <c r="J17" s="58">
        <f t="shared" si="14"/>
        <v>2476.5556105873211</v>
      </c>
      <c r="K17" s="56">
        <f t="shared" si="15"/>
        <v>9906.2224423492844</v>
      </c>
      <c r="L17" s="57">
        <f t="shared" si="16"/>
        <v>2996.6322888106583</v>
      </c>
      <c r="M17" s="56">
        <f t="shared" si="17"/>
        <v>11986.529155242633</v>
      </c>
      <c r="N17" s="94">
        <f t="shared" si="2"/>
        <v>169.81862800371692</v>
      </c>
      <c r="O17" s="73">
        <f t="shared" si="3"/>
        <v>679.2745120148677</v>
      </c>
      <c r="P17" s="94">
        <f t="shared" si="4"/>
        <v>3166.4509168143754</v>
      </c>
      <c r="Q17" s="73">
        <f t="shared" si="5"/>
        <v>12665.803667257502</v>
      </c>
      <c r="R17" s="140"/>
      <c r="S17" s="140"/>
    </row>
    <row r="18" spans="1:1020" ht="79.5" customHeight="1" x14ac:dyDescent="0.25">
      <c r="A18" s="115" t="s">
        <v>6</v>
      </c>
      <c r="B18" s="6" t="s">
        <v>14</v>
      </c>
      <c r="C18" s="63">
        <v>4</v>
      </c>
      <c r="D18" s="45" t="s">
        <v>324</v>
      </c>
      <c r="E18" s="7" t="s">
        <v>322</v>
      </c>
      <c r="F18" s="33">
        <v>3112.5</v>
      </c>
      <c r="G18" s="33">
        <f t="shared" si="11"/>
        <v>12450</v>
      </c>
      <c r="H18" s="58">
        <f t="shared" si="12"/>
        <v>167.61886721405824</v>
      </c>
      <c r="I18" s="58">
        <f t="shared" si="13"/>
        <v>670.47546885623296</v>
      </c>
      <c r="J18" s="58">
        <f t="shared" si="14"/>
        <v>3280.1188672140584</v>
      </c>
      <c r="K18" s="56">
        <f t="shared" si="15"/>
        <v>13120.475468856233</v>
      </c>
      <c r="L18" s="57">
        <f t="shared" si="16"/>
        <v>3968.9438293290104</v>
      </c>
      <c r="M18" s="56">
        <f t="shared" si="17"/>
        <v>15875.775317316042</v>
      </c>
      <c r="N18" s="94">
        <f t="shared" si="2"/>
        <v>224.91935304747616</v>
      </c>
      <c r="O18" s="73">
        <f t="shared" si="3"/>
        <v>899.67741218990466</v>
      </c>
      <c r="P18" s="94">
        <f t="shared" si="4"/>
        <v>4193.8631823764863</v>
      </c>
      <c r="Q18" s="73">
        <f t="shared" si="5"/>
        <v>16775.452729505945</v>
      </c>
      <c r="R18" s="140"/>
      <c r="S18" s="140"/>
    </row>
    <row r="19" spans="1:1020" ht="48" customHeight="1" x14ac:dyDescent="0.25">
      <c r="A19" s="115" t="s">
        <v>6</v>
      </c>
      <c r="B19" s="6" t="s">
        <v>379</v>
      </c>
      <c r="C19" s="63">
        <v>1</v>
      </c>
      <c r="D19" s="7"/>
      <c r="E19" s="7" t="s">
        <v>380</v>
      </c>
      <c r="F19" s="33">
        <v>3126.2374999999997</v>
      </c>
      <c r="G19" s="33">
        <f t="shared" si="11"/>
        <v>3126.2374999999997</v>
      </c>
      <c r="H19" s="58">
        <f t="shared" si="12"/>
        <v>168.35867900148091</v>
      </c>
      <c r="I19" s="58">
        <f t="shared" si="13"/>
        <v>168.35867900148091</v>
      </c>
      <c r="J19" s="58">
        <f t="shared" si="14"/>
        <v>3294.5961790014808</v>
      </c>
      <c r="K19" s="56">
        <f t="shared" si="15"/>
        <v>3294.5961790014808</v>
      </c>
      <c r="L19" s="57">
        <f t="shared" si="16"/>
        <v>3986.4613765917916</v>
      </c>
      <c r="M19" s="56">
        <f t="shared" si="17"/>
        <v>3986.4613765917916</v>
      </c>
      <c r="N19" s="94">
        <f t="shared" si="2"/>
        <v>225.91206938883829</v>
      </c>
      <c r="O19" s="73">
        <f t="shared" si="3"/>
        <v>225.91206938883829</v>
      </c>
      <c r="P19" s="94">
        <f t="shared" si="4"/>
        <v>4212.3734459806301</v>
      </c>
      <c r="Q19" s="73">
        <f t="shared" si="5"/>
        <v>4212.3734459806301</v>
      </c>
      <c r="R19" s="140"/>
      <c r="S19" s="140"/>
    </row>
    <row r="20" spans="1:1020" s="5" customFormat="1" ht="111.4" customHeight="1" x14ac:dyDescent="0.25">
      <c r="A20" s="115" t="s">
        <v>6</v>
      </c>
      <c r="B20" s="7" t="s">
        <v>185</v>
      </c>
      <c r="C20" s="65">
        <v>2</v>
      </c>
      <c r="D20" s="7" t="s">
        <v>188</v>
      </c>
      <c r="E20" s="7" t="s">
        <v>186</v>
      </c>
      <c r="F20" s="33">
        <v>722.5</v>
      </c>
      <c r="G20" s="33">
        <f t="shared" si="11"/>
        <v>1445</v>
      </c>
      <c r="H20" s="58">
        <f t="shared" si="12"/>
        <v>38.909118574187012</v>
      </c>
      <c r="I20" s="58">
        <f t="shared" si="13"/>
        <v>77.818237148374024</v>
      </c>
      <c r="J20" s="58">
        <f t="shared" si="14"/>
        <v>761.409118574187</v>
      </c>
      <c r="K20" s="56">
        <f t="shared" si="15"/>
        <v>1522.818237148374</v>
      </c>
      <c r="L20" s="57">
        <f t="shared" si="16"/>
        <v>921.30503347476622</v>
      </c>
      <c r="M20" s="56">
        <f t="shared" si="17"/>
        <v>1842.6100669495324</v>
      </c>
      <c r="N20" s="94">
        <f t="shared" si="2"/>
        <v>52.21019520539808</v>
      </c>
      <c r="O20" s="73">
        <f t="shared" si="3"/>
        <v>104.42039041079616</v>
      </c>
      <c r="P20" s="94">
        <f t="shared" si="4"/>
        <v>973.51522868016434</v>
      </c>
      <c r="Q20" s="73">
        <f t="shared" si="5"/>
        <v>1947.0304573603287</v>
      </c>
      <c r="R20" s="141"/>
      <c r="S20" s="141"/>
    </row>
    <row r="21" spans="1:1020" s="5" customFormat="1" ht="111.4" customHeight="1" x14ac:dyDescent="0.25">
      <c r="A21" s="115" t="s">
        <v>6</v>
      </c>
      <c r="B21" s="7" t="s">
        <v>190</v>
      </c>
      <c r="C21" s="65">
        <v>2</v>
      </c>
      <c r="D21" s="32">
        <v>1500</v>
      </c>
      <c r="E21" s="7" t="s">
        <v>191</v>
      </c>
      <c r="F21" s="33">
        <v>1055</v>
      </c>
      <c r="G21" s="34">
        <f t="shared" si="11"/>
        <v>2110</v>
      </c>
      <c r="H21" s="58">
        <f t="shared" si="12"/>
        <v>56.815391136010099</v>
      </c>
      <c r="I21" s="58">
        <f t="shared" si="13"/>
        <v>113.6307822720202</v>
      </c>
      <c r="J21" s="58">
        <f t="shared" si="14"/>
        <v>1111.81539113601</v>
      </c>
      <c r="K21" s="56">
        <f t="shared" si="15"/>
        <v>2223.63078227202</v>
      </c>
      <c r="L21" s="57">
        <f t="shared" si="16"/>
        <v>1345.2966232745721</v>
      </c>
      <c r="M21" s="56">
        <f t="shared" si="17"/>
        <v>2690.5932465491442</v>
      </c>
      <c r="N21" s="94">
        <f t="shared" si="2"/>
        <v>76.237724486775051</v>
      </c>
      <c r="O21" s="73">
        <f t="shared" si="3"/>
        <v>152.4754489735501</v>
      </c>
      <c r="P21" s="94">
        <f t="shared" si="4"/>
        <v>1421.5343477613471</v>
      </c>
      <c r="Q21" s="73">
        <f t="shared" si="5"/>
        <v>2843.0686955226943</v>
      </c>
      <c r="R21" s="141"/>
      <c r="S21" s="141"/>
    </row>
    <row r="22" spans="1:1020" s="1" customFormat="1" ht="104.65" customHeight="1" x14ac:dyDescent="0.25">
      <c r="A22" s="115" t="s">
        <v>6</v>
      </c>
      <c r="B22" s="32" t="s">
        <v>91</v>
      </c>
      <c r="C22" s="63">
        <v>6</v>
      </c>
      <c r="D22" s="3" t="s">
        <v>85</v>
      </c>
      <c r="E22" s="32" t="s">
        <v>325</v>
      </c>
      <c r="F22" s="33">
        <v>618.75</v>
      </c>
      <c r="G22" s="33">
        <f t="shared" si="11"/>
        <v>3712.5</v>
      </c>
      <c r="H22" s="58">
        <f t="shared" si="12"/>
        <v>33.321823000385073</v>
      </c>
      <c r="I22" s="58">
        <f t="shared" si="13"/>
        <v>199.93093800231043</v>
      </c>
      <c r="J22" s="58">
        <f t="shared" si="14"/>
        <v>652.07182300038505</v>
      </c>
      <c r="K22" s="56">
        <f t="shared" si="15"/>
        <v>3912.4309380023105</v>
      </c>
      <c r="L22" s="57">
        <f t="shared" si="16"/>
        <v>789.00690583046594</v>
      </c>
      <c r="M22" s="56">
        <f t="shared" si="17"/>
        <v>4734.0414349827952</v>
      </c>
      <c r="N22" s="94">
        <f t="shared" si="2"/>
        <v>44.712883437148875</v>
      </c>
      <c r="O22" s="73">
        <f t="shared" si="3"/>
        <v>268.27730062289322</v>
      </c>
      <c r="P22" s="94">
        <f t="shared" si="4"/>
        <v>833.71978926761483</v>
      </c>
      <c r="Q22" s="73">
        <f t="shared" si="5"/>
        <v>5002.3187356056887</v>
      </c>
      <c r="R22" s="139"/>
      <c r="S22" s="139"/>
    </row>
    <row r="23" spans="1:1020" s="5" customFormat="1" ht="128.65" customHeight="1" x14ac:dyDescent="0.25">
      <c r="A23" s="115" t="s">
        <v>6</v>
      </c>
      <c r="B23" s="32" t="s">
        <v>117</v>
      </c>
      <c r="C23" s="65">
        <v>3</v>
      </c>
      <c r="D23" s="7" t="s">
        <v>85</v>
      </c>
      <c r="E23" s="7" t="s">
        <v>180</v>
      </c>
      <c r="F23" s="33">
        <v>1238.75</v>
      </c>
      <c r="G23" s="33">
        <f t="shared" si="11"/>
        <v>3716.25</v>
      </c>
      <c r="H23" s="58">
        <f t="shared" si="12"/>
        <v>66.710962814912335</v>
      </c>
      <c r="I23" s="58">
        <f t="shared" si="13"/>
        <v>200.13288844473701</v>
      </c>
      <c r="J23" s="58">
        <f t="shared" si="14"/>
        <v>1305.4609628149124</v>
      </c>
      <c r="K23" s="56">
        <f t="shared" si="15"/>
        <v>3916.3828884447371</v>
      </c>
      <c r="L23" s="57">
        <f t="shared" si="16"/>
        <v>1579.607765006044</v>
      </c>
      <c r="M23" s="56">
        <f t="shared" si="17"/>
        <v>4738.8232950181318</v>
      </c>
      <c r="N23" s="94">
        <f t="shared" si="2"/>
        <v>89.516095931746534</v>
      </c>
      <c r="O23" s="73">
        <f t="shared" si="3"/>
        <v>268.54828779523962</v>
      </c>
      <c r="P23" s="94">
        <f t="shared" si="4"/>
        <v>1669.1238609377906</v>
      </c>
      <c r="Q23" s="73">
        <f t="shared" si="5"/>
        <v>5007.3715828133718</v>
      </c>
      <c r="R23" s="141"/>
      <c r="S23" s="141"/>
    </row>
    <row r="24" spans="1:1020" ht="124.9" customHeight="1" x14ac:dyDescent="0.25">
      <c r="A24" s="115" t="s">
        <v>6</v>
      </c>
      <c r="B24" s="6" t="s">
        <v>117</v>
      </c>
      <c r="C24" s="63">
        <v>3</v>
      </c>
      <c r="D24" s="6" t="s">
        <v>85</v>
      </c>
      <c r="E24" s="7" t="s">
        <v>179</v>
      </c>
      <c r="F24" s="33">
        <v>1238.75</v>
      </c>
      <c r="G24" s="33">
        <f t="shared" si="11"/>
        <v>3716.25</v>
      </c>
      <c r="H24" s="58">
        <f t="shared" si="12"/>
        <v>66.710962814912335</v>
      </c>
      <c r="I24" s="58">
        <f t="shared" si="13"/>
        <v>200.13288844473701</v>
      </c>
      <c r="J24" s="58">
        <f t="shared" si="14"/>
        <v>1305.4609628149124</v>
      </c>
      <c r="K24" s="56">
        <f t="shared" si="15"/>
        <v>3916.3828884447371</v>
      </c>
      <c r="L24" s="57">
        <f t="shared" si="16"/>
        <v>1579.607765006044</v>
      </c>
      <c r="M24" s="56">
        <f t="shared" si="17"/>
        <v>4738.8232950181318</v>
      </c>
      <c r="N24" s="94">
        <f t="shared" si="2"/>
        <v>89.516095931746534</v>
      </c>
      <c r="O24" s="73">
        <f t="shared" si="3"/>
        <v>268.54828779523962</v>
      </c>
      <c r="P24" s="94">
        <f t="shared" si="4"/>
        <v>1669.1238609377906</v>
      </c>
      <c r="Q24" s="73">
        <f t="shared" si="5"/>
        <v>5007.3715828133718</v>
      </c>
      <c r="R24" s="140"/>
      <c r="S24" s="140"/>
    </row>
    <row r="25" spans="1:1020" ht="140.44999999999999" customHeight="1" x14ac:dyDescent="0.25">
      <c r="A25" s="115" t="s">
        <v>6</v>
      </c>
      <c r="B25" s="6" t="s">
        <v>301</v>
      </c>
      <c r="C25" s="63">
        <v>1</v>
      </c>
      <c r="D25" s="6" t="s">
        <v>302</v>
      </c>
      <c r="E25" s="7" t="s">
        <v>365</v>
      </c>
      <c r="F25" s="33">
        <v>15485</v>
      </c>
      <c r="G25" s="33">
        <f>C25*F25</f>
        <v>15485</v>
      </c>
      <c r="H25" s="58">
        <f t="shared" si="12"/>
        <v>833.92069359347533</v>
      </c>
      <c r="I25" s="58">
        <f t="shared" si="13"/>
        <v>833.92069359347533</v>
      </c>
      <c r="J25" s="58">
        <f t="shared" si="14"/>
        <v>16318.920693593474</v>
      </c>
      <c r="K25" s="56">
        <f t="shared" si="15"/>
        <v>16318.920693593474</v>
      </c>
      <c r="L25" s="57">
        <f t="shared" si="16"/>
        <v>19745.894039248102</v>
      </c>
      <c r="M25" s="56">
        <f t="shared" si="17"/>
        <v>19745.894039248102</v>
      </c>
      <c r="N25" s="94">
        <f t="shared" si="2"/>
        <v>1118.9963636755558</v>
      </c>
      <c r="O25" s="73">
        <f t="shared" si="3"/>
        <v>1118.9963636755558</v>
      </c>
      <c r="P25" s="94">
        <f t="shared" si="4"/>
        <v>20864.890402923658</v>
      </c>
      <c r="Q25" s="73">
        <f t="shared" si="5"/>
        <v>20864.890402923658</v>
      </c>
      <c r="R25" s="140"/>
      <c r="S25" s="142"/>
    </row>
    <row r="26" spans="1:1020" x14ac:dyDescent="0.25">
      <c r="A26" s="117" t="s">
        <v>7</v>
      </c>
      <c r="B26" s="36" t="s">
        <v>12</v>
      </c>
      <c r="C26" s="64"/>
      <c r="D26" s="38"/>
      <c r="E26" s="39"/>
      <c r="F26" s="41"/>
      <c r="G26" s="41"/>
      <c r="H26" s="41"/>
      <c r="I26" s="41"/>
      <c r="J26" s="41"/>
      <c r="K26" s="66"/>
      <c r="L26" s="41"/>
      <c r="M26" s="66"/>
      <c r="N26" s="66"/>
      <c r="O26" s="66"/>
      <c r="P26" s="66"/>
      <c r="Q26" s="121"/>
      <c r="R26" s="151">
        <f>SUM(Q27:Q49)</f>
        <v>290352.18730366981</v>
      </c>
      <c r="S26" s="151">
        <f>SUM(R5,R26)</f>
        <v>1036643.227333022</v>
      </c>
    </row>
    <row r="27" spans="1:1020" customFormat="1" ht="116.65" customHeight="1" x14ac:dyDescent="0.25">
      <c r="A27" s="115" t="s">
        <v>7</v>
      </c>
      <c r="B27" s="6" t="s">
        <v>396</v>
      </c>
      <c r="C27" s="63">
        <v>1</v>
      </c>
      <c r="D27" s="63"/>
      <c r="E27" s="7" t="s">
        <v>389</v>
      </c>
      <c r="F27" s="72">
        <v>28000</v>
      </c>
      <c r="G27" s="72">
        <f t="shared" ref="G27:G39" si="18">C27*F27</f>
        <v>28000</v>
      </c>
      <c r="H27" s="58">
        <f>53000/518835*F27</f>
        <v>2860.2542234043581</v>
      </c>
      <c r="I27" s="58">
        <f t="shared" ref="I27:I39" si="19">C27*H27</f>
        <v>2860.2542234043581</v>
      </c>
      <c r="J27" s="58">
        <f>F27+H27</f>
        <v>30860.254223404358</v>
      </c>
      <c r="K27" s="56">
        <f>G27+I27</f>
        <v>30860.254223404358</v>
      </c>
      <c r="L27" s="57">
        <f>J27*1.21</f>
        <v>37340.907610319271</v>
      </c>
      <c r="M27" s="56">
        <f>K27*1.21</f>
        <v>37340.907610319271</v>
      </c>
      <c r="N27" s="94">
        <f t="shared" ref="N27:N39" si="20">287012/5064635.35*L27</f>
        <v>2116.1027071875874</v>
      </c>
      <c r="O27" s="73">
        <f t="shared" ref="O27:O39" si="21">C27*N27</f>
        <v>2116.1027071875874</v>
      </c>
      <c r="P27" s="94">
        <f t="shared" ref="P27:P39" si="22">L27+N27</f>
        <v>39457.010317506858</v>
      </c>
      <c r="Q27" s="73">
        <f t="shared" ref="Q27:Q39" si="23">M27+O27</f>
        <v>39457.010317506858</v>
      </c>
      <c r="R27" s="140"/>
      <c r="S27" s="140"/>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4"/>
      <c r="NH27" s="4"/>
      <c r="NI27" s="4"/>
      <c r="NJ27" s="4"/>
      <c r="NK27" s="4"/>
      <c r="NL27" s="4"/>
      <c r="NM27" s="4"/>
      <c r="NN27" s="4"/>
      <c r="NO27" s="4"/>
      <c r="NP27" s="4"/>
      <c r="NQ27" s="4"/>
      <c r="NR27" s="4"/>
      <c r="NS27" s="4"/>
      <c r="NT27" s="4"/>
      <c r="NU27" s="4"/>
      <c r="NV27" s="4"/>
      <c r="NW27" s="4"/>
      <c r="NX27" s="4"/>
      <c r="NY27" s="4"/>
      <c r="NZ27" s="4"/>
      <c r="OA27" s="4"/>
      <c r="OB27" s="4"/>
      <c r="OC27" s="4"/>
      <c r="OD27" s="4"/>
      <c r="OE27" s="4"/>
      <c r="OF27" s="4"/>
      <c r="OG27" s="4"/>
      <c r="OH27" s="4"/>
      <c r="OI27" s="4"/>
      <c r="OJ27" s="4"/>
      <c r="OK27" s="4"/>
      <c r="OL27" s="4"/>
      <c r="OM27" s="4"/>
      <c r="ON27" s="4"/>
      <c r="OO27" s="4"/>
      <c r="OP27" s="4"/>
      <c r="OQ27" s="4"/>
      <c r="OR27" s="4"/>
      <c r="OS27" s="4"/>
      <c r="OT27" s="4"/>
      <c r="OU27" s="4"/>
      <c r="OV27" s="4"/>
      <c r="OW27" s="4"/>
      <c r="OX27" s="4"/>
      <c r="OY27" s="4"/>
      <c r="OZ27" s="4"/>
      <c r="PA27" s="4"/>
      <c r="PB27" s="4"/>
      <c r="PC27" s="4"/>
      <c r="PD27" s="4"/>
      <c r="PE27" s="4"/>
      <c r="PF27" s="4"/>
      <c r="PG27" s="4"/>
      <c r="PH27" s="4"/>
      <c r="PI27" s="4"/>
      <c r="PJ27" s="4"/>
      <c r="PK27" s="4"/>
      <c r="PL27" s="4"/>
      <c r="PM27" s="4"/>
      <c r="PN27" s="4"/>
      <c r="PO27" s="4"/>
      <c r="PP27" s="4"/>
      <c r="PQ27" s="4"/>
      <c r="PR27" s="4"/>
      <c r="PS27" s="4"/>
      <c r="PT27" s="4"/>
      <c r="PU27" s="4"/>
      <c r="PV27" s="4"/>
      <c r="PW27" s="4"/>
      <c r="PX27" s="4"/>
      <c r="PY27" s="4"/>
      <c r="PZ27" s="4"/>
      <c r="QA27" s="4"/>
      <c r="QB27" s="4"/>
      <c r="QC27" s="4"/>
      <c r="QD27" s="4"/>
      <c r="QE27" s="4"/>
      <c r="QF27" s="4"/>
      <c r="QG27" s="4"/>
      <c r="QH27" s="4"/>
      <c r="QI27" s="4"/>
      <c r="QJ27" s="4"/>
      <c r="QK27" s="4"/>
      <c r="QL27" s="4"/>
      <c r="QM27" s="4"/>
      <c r="QN27" s="4"/>
      <c r="QO27" s="4"/>
      <c r="QP27" s="4"/>
      <c r="QQ27" s="4"/>
      <c r="QR27" s="4"/>
      <c r="QS27" s="4"/>
      <c r="QT27" s="4"/>
      <c r="QU27" s="4"/>
      <c r="QV27" s="4"/>
      <c r="QW27" s="4"/>
      <c r="QX27" s="4"/>
      <c r="QY27" s="4"/>
      <c r="QZ27" s="4"/>
      <c r="RA27" s="4"/>
      <c r="RB27" s="4"/>
      <c r="RC27" s="4"/>
      <c r="RD27" s="4"/>
      <c r="RE27" s="4"/>
      <c r="RF27" s="4"/>
      <c r="RG27" s="4"/>
      <c r="RH27" s="4"/>
      <c r="RI27" s="4"/>
      <c r="RJ27" s="4"/>
      <c r="RK27" s="4"/>
      <c r="RL27" s="4"/>
      <c r="RM27" s="4"/>
      <c r="RN27" s="4"/>
      <c r="RO27" s="4"/>
      <c r="RP27" s="4"/>
      <c r="RQ27" s="4"/>
      <c r="RR27" s="4"/>
      <c r="RS27" s="4"/>
      <c r="RT27" s="4"/>
      <c r="RU27" s="4"/>
      <c r="RV27" s="4"/>
      <c r="RW27" s="4"/>
      <c r="RX27" s="4"/>
      <c r="RY27" s="4"/>
      <c r="RZ27" s="4"/>
      <c r="SA27" s="4"/>
      <c r="SB27" s="4"/>
      <c r="SC27" s="4"/>
      <c r="SD27" s="4"/>
      <c r="SE27" s="4"/>
      <c r="SF27" s="4"/>
      <c r="SG27" s="4"/>
      <c r="SH27" s="4"/>
      <c r="SI27" s="4"/>
      <c r="SJ27" s="4"/>
      <c r="SK27" s="4"/>
      <c r="SL27" s="4"/>
      <c r="SM27" s="4"/>
      <c r="SN27" s="4"/>
      <c r="SO27" s="4"/>
      <c r="SP27" s="4"/>
      <c r="SQ27" s="4"/>
      <c r="SR27" s="4"/>
      <c r="SS27" s="4"/>
      <c r="ST27" s="4"/>
      <c r="SU27" s="4"/>
      <c r="SV27" s="4"/>
      <c r="SW27" s="4"/>
      <c r="SX27" s="4"/>
      <c r="SY27" s="4"/>
      <c r="SZ27" s="4"/>
      <c r="TA27" s="4"/>
      <c r="TB27" s="4"/>
      <c r="TC27" s="4"/>
      <c r="TD27" s="4"/>
      <c r="TE27" s="4"/>
      <c r="TF27" s="4"/>
      <c r="TG27" s="4"/>
      <c r="TH27" s="4"/>
      <c r="TI27" s="4"/>
      <c r="TJ27" s="4"/>
      <c r="TK27" s="4"/>
      <c r="TL27" s="4"/>
      <c r="TM27" s="4"/>
      <c r="TN27" s="4"/>
      <c r="TO27" s="4"/>
      <c r="TP27" s="4"/>
      <c r="TQ27" s="4"/>
      <c r="TR27" s="4"/>
      <c r="TS27" s="4"/>
      <c r="TT27" s="4"/>
      <c r="TU27" s="4"/>
      <c r="TV27" s="4"/>
      <c r="TW27" s="4"/>
      <c r="TX27" s="4"/>
      <c r="TY27" s="4"/>
      <c r="TZ27" s="4"/>
      <c r="UA27" s="4"/>
      <c r="UB27" s="4"/>
      <c r="UC27" s="4"/>
      <c r="UD27" s="4"/>
      <c r="UE27" s="4"/>
      <c r="UF27" s="4"/>
      <c r="UG27" s="4"/>
      <c r="UH27" s="4"/>
      <c r="UI27" s="4"/>
      <c r="UJ27" s="4"/>
      <c r="UK27" s="4"/>
      <c r="UL27" s="4"/>
      <c r="UM27" s="4"/>
      <c r="UN27" s="4"/>
      <c r="UO27" s="4"/>
      <c r="UP27" s="4"/>
      <c r="UQ27" s="4"/>
      <c r="UR27" s="4"/>
      <c r="US27" s="4"/>
      <c r="UT27" s="4"/>
      <c r="UU27" s="4"/>
      <c r="UV27" s="4"/>
      <c r="UW27" s="4"/>
      <c r="UX27" s="4"/>
      <c r="UY27" s="4"/>
      <c r="UZ27" s="4"/>
      <c r="VA27" s="4"/>
      <c r="VB27" s="4"/>
      <c r="VC27" s="4"/>
      <c r="VD27" s="4"/>
      <c r="VE27" s="4"/>
      <c r="VF27" s="4"/>
      <c r="VG27" s="4"/>
      <c r="VH27" s="4"/>
      <c r="VI27" s="4"/>
      <c r="VJ27" s="4"/>
      <c r="VK27" s="4"/>
      <c r="VL27" s="4"/>
      <c r="VM27" s="4"/>
      <c r="VN27" s="4"/>
      <c r="VO27" s="4"/>
      <c r="VP27" s="4"/>
      <c r="VQ27" s="4"/>
      <c r="VR27" s="4"/>
      <c r="VS27" s="4"/>
      <c r="VT27" s="4"/>
      <c r="VU27" s="4"/>
      <c r="VV27" s="4"/>
      <c r="VW27" s="4"/>
      <c r="VX27" s="4"/>
      <c r="VY27" s="4"/>
      <c r="VZ27" s="4"/>
      <c r="WA27" s="4"/>
      <c r="WB27" s="4"/>
      <c r="WC27" s="4"/>
      <c r="WD27" s="4"/>
      <c r="WE27" s="4"/>
      <c r="WF27" s="4"/>
      <c r="WG27" s="4"/>
      <c r="WH27" s="4"/>
      <c r="WI27" s="4"/>
      <c r="WJ27" s="4"/>
      <c r="WK27" s="4"/>
      <c r="WL27" s="4"/>
      <c r="WM27" s="4"/>
      <c r="WN27" s="4"/>
      <c r="WO27" s="4"/>
      <c r="WP27" s="4"/>
      <c r="WQ27" s="4"/>
      <c r="WR27" s="4"/>
      <c r="WS27" s="4"/>
      <c r="WT27" s="4"/>
      <c r="WU27" s="4"/>
      <c r="WV27" s="4"/>
      <c r="WW27" s="4"/>
      <c r="WX27" s="4"/>
      <c r="WY27" s="4"/>
      <c r="WZ27" s="4"/>
      <c r="XA27" s="4"/>
      <c r="XB27" s="4"/>
      <c r="XC27" s="4"/>
      <c r="XD27" s="4"/>
      <c r="XE27" s="4"/>
      <c r="XF27" s="4"/>
      <c r="XG27" s="4"/>
      <c r="XH27" s="4"/>
      <c r="XI27" s="4"/>
      <c r="XJ27" s="4"/>
      <c r="XK27" s="4"/>
      <c r="XL27" s="4"/>
      <c r="XM27" s="4"/>
      <c r="XN27" s="4"/>
      <c r="XO27" s="4"/>
      <c r="XP27" s="4"/>
      <c r="XQ27" s="4"/>
      <c r="XR27" s="4"/>
      <c r="XS27" s="4"/>
      <c r="XT27" s="4"/>
      <c r="XU27" s="4"/>
      <c r="XV27" s="4"/>
      <c r="XW27" s="4"/>
      <c r="XX27" s="4"/>
      <c r="XY27" s="4"/>
      <c r="XZ27" s="4"/>
      <c r="YA27" s="4"/>
      <c r="YB27" s="4"/>
      <c r="YC27" s="4"/>
      <c r="YD27" s="4"/>
      <c r="YE27" s="4"/>
      <c r="YF27" s="4"/>
      <c r="YG27" s="4"/>
      <c r="YH27" s="4"/>
      <c r="YI27" s="4"/>
      <c r="YJ27" s="4"/>
      <c r="YK27" s="4"/>
      <c r="YL27" s="4"/>
      <c r="YM27" s="4"/>
      <c r="YN27" s="4"/>
      <c r="YO27" s="4"/>
      <c r="YP27" s="4"/>
      <c r="YQ27" s="4"/>
      <c r="YR27" s="4"/>
      <c r="YS27" s="4"/>
      <c r="YT27" s="4"/>
      <c r="YU27" s="4"/>
      <c r="YV27" s="4"/>
      <c r="YW27" s="4"/>
      <c r="YX27" s="4"/>
      <c r="YY27" s="4"/>
      <c r="YZ27" s="4"/>
      <c r="ZA27" s="4"/>
      <c r="ZB27" s="4"/>
      <c r="ZC27" s="4"/>
      <c r="ZD27" s="4"/>
      <c r="ZE27" s="4"/>
      <c r="ZF27" s="4"/>
      <c r="ZG27" s="4"/>
      <c r="ZH27" s="4"/>
      <c r="ZI27" s="4"/>
      <c r="ZJ27" s="4"/>
      <c r="ZK27" s="4"/>
      <c r="ZL27" s="4"/>
      <c r="ZM27" s="4"/>
      <c r="ZN27" s="4"/>
      <c r="ZO27" s="4"/>
      <c r="ZP27" s="4"/>
      <c r="ZQ27" s="4"/>
      <c r="ZR27" s="4"/>
      <c r="ZS27" s="4"/>
      <c r="ZT27" s="4"/>
      <c r="ZU27" s="4"/>
      <c r="ZV27" s="4"/>
      <c r="ZW27" s="4"/>
      <c r="ZX27" s="4"/>
      <c r="ZY27" s="4"/>
      <c r="ZZ27" s="4"/>
      <c r="AAA27" s="4"/>
      <c r="AAB27" s="4"/>
      <c r="AAC27" s="4"/>
      <c r="AAD27" s="4"/>
      <c r="AAE27" s="4"/>
      <c r="AAF27" s="4"/>
      <c r="AAG27" s="4"/>
      <c r="AAH27" s="4"/>
      <c r="AAI27" s="4"/>
      <c r="AAJ27" s="4"/>
      <c r="AAK27" s="4"/>
      <c r="AAL27" s="4"/>
      <c r="AAM27" s="4"/>
      <c r="AAN27" s="4"/>
      <c r="AAO27" s="4"/>
      <c r="AAP27" s="4"/>
      <c r="AAQ27" s="4"/>
      <c r="AAR27" s="4"/>
      <c r="AAS27" s="4"/>
      <c r="AAT27" s="4"/>
      <c r="AAU27" s="4"/>
      <c r="AAV27" s="4"/>
      <c r="AAW27" s="4"/>
      <c r="AAX27" s="4"/>
      <c r="AAY27" s="4"/>
      <c r="AAZ27" s="4"/>
      <c r="ABA27" s="4"/>
      <c r="ABB27" s="4"/>
      <c r="ABC27" s="4"/>
      <c r="ABD27" s="4"/>
      <c r="ABE27" s="4"/>
      <c r="ABF27" s="4"/>
      <c r="ABG27" s="4"/>
      <c r="ABH27" s="4"/>
      <c r="ABI27" s="4"/>
      <c r="ABJ27" s="4"/>
      <c r="ABK27" s="4"/>
      <c r="ABL27" s="4"/>
      <c r="ABM27" s="4"/>
      <c r="ABN27" s="4"/>
      <c r="ABO27" s="4"/>
      <c r="ABP27" s="4"/>
      <c r="ABQ27" s="4"/>
      <c r="ABR27" s="4"/>
      <c r="ABS27" s="4"/>
      <c r="ABT27" s="4"/>
      <c r="ABU27" s="4"/>
      <c r="ABV27" s="4"/>
      <c r="ABW27" s="4"/>
      <c r="ABX27" s="4"/>
      <c r="ABY27" s="4"/>
      <c r="ABZ27" s="4"/>
      <c r="ACA27" s="4"/>
      <c r="ACB27" s="4"/>
      <c r="ACC27" s="4"/>
      <c r="ACD27" s="4"/>
      <c r="ACE27" s="4"/>
      <c r="ACF27" s="4"/>
      <c r="ACG27" s="4"/>
      <c r="ACH27" s="4"/>
      <c r="ACI27" s="4"/>
      <c r="ACJ27" s="4"/>
      <c r="ACK27" s="4"/>
      <c r="ACL27" s="4"/>
      <c r="ACM27" s="4"/>
      <c r="ACN27" s="4"/>
      <c r="ACO27" s="4"/>
      <c r="ACP27" s="4"/>
      <c r="ACQ27" s="4"/>
      <c r="ACR27" s="4"/>
      <c r="ACS27" s="4"/>
      <c r="ACT27" s="4"/>
      <c r="ACU27" s="4"/>
      <c r="ACV27" s="4"/>
      <c r="ACW27" s="4"/>
      <c r="ACX27" s="4"/>
      <c r="ACY27" s="4"/>
      <c r="ACZ27" s="4"/>
      <c r="ADA27" s="4"/>
      <c r="ADB27" s="4"/>
      <c r="ADC27" s="4"/>
      <c r="ADD27" s="4"/>
      <c r="ADE27" s="4"/>
      <c r="ADF27" s="4"/>
      <c r="ADG27" s="4"/>
      <c r="ADH27" s="4"/>
      <c r="ADI27" s="4"/>
      <c r="ADJ27" s="4"/>
      <c r="ADK27" s="4"/>
      <c r="ADL27" s="4"/>
      <c r="ADM27" s="4"/>
      <c r="ADN27" s="4"/>
      <c r="ADO27" s="4"/>
      <c r="ADP27" s="4"/>
      <c r="ADQ27" s="4"/>
      <c r="ADR27" s="4"/>
      <c r="ADS27" s="4"/>
      <c r="ADT27" s="4"/>
      <c r="ADU27" s="4"/>
      <c r="ADV27" s="4"/>
      <c r="ADW27" s="4"/>
      <c r="ADX27" s="4"/>
      <c r="ADY27" s="4"/>
      <c r="ADZ27" s="4"/>
      <c r="AEA27" s="4"/>
      <c r="AEB27" s="4"/>
      <c r="AEC27" s="4"/>
      <c r="AED27" s="4"/>
      <c r="AEE27" s="4"/>
      <c r="AEF27" s="4"/>
      <c r="AEG27" s="4"/>
      <c r="AEH27" s="4"/>
      <c r="AEI27" s="4"/>
      <c r="AEJ27" s="4"/>
      <c r="AEK27" s="4"/>
      <c r="AEL27" s="4"/>
      <c r="AEM27" s="4"/>
      <c r="AEN27" s="4"/>
      <c r="AEO27" s="4"/>
      <c r="AEP27" s="4"/>
      <c r="AEQ27" s="4"/>
      <c r="AER27" s="4"/>
      <c r="AES27" s="4"/>
      <c r="AET27" s="4"/>
      <c r="AEU27" s="4"/>
      <c r="AEV27" s="4"/>
      <c r="AEW27" s="4"/>
      <c r="AEX27" s="4"/>
      <c r="AEY27" s="4"/>
      <c r="AEZ27" s="4"/>
      <c r="AFA27" s="4"/>
      <c r="AFB27" s="4"/>
      <c r="AFC27" s="4"/>
      <c r="AFD27" s="4"/>
      <c r="AFE27" s="4"/>
      <c r="AFF27" s="4"/>
      <c r="AFG27" s="4"/>
      <c r="AFH27" s="4"/>
      <c r="AFI27" s="4"/>
      <c r="AFJ27" s="4"/>
      <c r="AFK27" s="4"/>
      <c r="AFL27" s="4"/>
      <c r="AFM27" s="4"/>
      <c r="AFN27" s="4"/>
      <c r="AFO27" s="4"/>
      <c r="AFP27" s="4"/>
      <c r="AFQ27" s="4"/>
      <c r="AFR27" s="4"/>
      <c r="AFS27" s="4"/>
      <c r="AFT27" s="4"/>
      <c r="AFU27" s="4"/>
      <c r="AFV27" s="4"/>
      <c r="AFW27" s="4"/>
      <c r="AFX27" s="4"/>
      <c r="AFY27" s="4"/>
      <c r="AFZ27" s="4"/>
      <c r="AGA27" s="4"/>
      <c r="AGB27" s="4"/>
      <c r="AGC27" s="4"/>
      <c r="AGD27" s="4"/>
      <c r="AGE27" s="4"/>
      <c r="AGF27" s="4"/>
      <c r="AGG27" s="4"/>
      <c r="AGH27" s="4"/>
      <c r="AGI27" s="4"/>
      <c r="AGJ27" s="4"/>
      <c r="AGK27" s="4"/>
      <c r="AGL27" s="4"/>
      <c r="AGM27" s="4"/>
      <c r="AGN27" s="4"/>
      <c r="AGO27" s="4"/>
      <c r="AGP27" s="4"/>
      <c r="AGQ27" s="4"/>
      <c r="AGR27" s="4"/>
      <c r="AGS27" s="4"/>
      <c r="AGT27" s="4"/>
      <c r="AGU27" s="4"/>
      <c r="AGV27" s="4"/>
      <c r="AGW27" s="4"/>
      <c r="AGX27" s="4"/>
      <c r="AGY27" s="4"/>
      <c r="AGZ27" s="4"/>
      <c r="AHA27" s="4"/>
      <c r="AHB27" s="4"/>
      <c r="AHC27" s="4"/>
      <c r="AHD27" s="4"/>
      <c r="AHE27" s="4"/>
      <c r="AHF27" s="4"/>
      <c r="AHG27" s="4"/>
      <c r="AHH27" s="4"/>
      <c r="AHI27" s="4"/>
      <c r="AHJ27" s="4"/>
      <c r="AHK27" s="4"/>
      <c r="AHL27" s="4"/>
      <c r="AHM27" s="4"/>
      <c r="AHN27" s="4"/>
      <c r="AHO27" s="4"/>
      <c r="AHP27" s="4"/>
      <c r="AHQ27" s="4"/>
      <c r="AHR27" s="4"/>
      <c r="AHS27" s="4"/>
      <c r="AHT27" s="4"/>
      <c r="AHU27" s="4"/>
      <c r="AHV27" s="4"/>
      <c r="AHW27" s="4"/>
      <c r="AHX27" s="4"/>
      <c r="AHY27" s="4"/>
      <c r="AHZ27" s="4"/>
      <c r="AIA27" s="4"/>
      <c r="AIB27" s="4"/>
      <c r="AIC27" s="4"/>
      <c r="AID27" s="4"/>
      <c r="AIE27" s="4"/>
      <c r="AIF27" s="4"/>
      <c r="AIG27" s="4"/>
      <c r="AIH27" s="4"/>
      <c r="AII27" s="4"/>
      <c r="AIJ27" s="4"/>
      <c r="AIK27" s="4"/>
      <c r="AIL27" s="4"/>
      <c r="AIM27" s="4"/>
      <c r="AIN27" s="4"/>
      <c r="AIO27" s="4"/>
      <c r="AIP27" s="4"/>
      <c r="AIQ27" s="4"/>
      <c r="AIR27" s="4"/>
      <c r="AIS27" s="4"/>
      <c r="AIT27" s="4"/>
      <c r="AIU27" s="4"/>
      <c r="AIV27" s="4"/>
      <c r="AIW27" s="4"/>
      <c r="AIX27" s="4"/>
      <c r="AIY27" s="4"/>
      <c r="AIZ27" s="4"/>
      <c r="AJA27" s="4"/>
      <c r="AJB27" s="4"/>
      <c r="AJC27" s="4"/>
      <c r="AJD27" s="4"/>
      <c r="AJE27" s="4"/>
      <c r="AJF27" s="4"/>
      <c r="AJG27" s="4"/>
      <c r="AJH27" s="4"/>
      <c r="AJI27" s="4"/>
      <c r="AJJ27" s="4"/>
      <c r="AJK27" s="4"/>
      <c r="AJL27" s="4"/>
      <c r="AJM27" s="4"/>
      <c r="AJN27" s="4"/>
      <c r="AJO27" s="4"/>
      <c r="AJP27" s="4"/>
      <c r="AJQ27" s="4"/>
      <c r="AJR27" s="4"/>
      <c r="AJS27" s="4"/>
      <c r="AJT27" s="4"/>
      <c r="AJU27" s="4"/>
      <c r="AJV27" s="4"/>
      <c r="AJW27" s="4"/>
      <c r="AJX27" s="4"/>
      <c r="AJY27" s="4"/>
      <c r="AJZ27" s="4"/>
      <c r="AKA27" s="4"/>
      <c r="AKB27" s="4"/>
      <c r="AKC27" s="4"/>
      <c r="AKD27" s="4"/>
      <c r="AKE27" s="4"/>
      <c r="AKF27" s="4"/>
      <c r="AKG27" s="4"/>
      <c r="AKH27" s="4"/>
      <c r="AKI27" s="4"/>
      <c r="AKJ27" s="4"/>
      <c r="AKK27" s="4"/>
      <c r="AKL27" s="4"/>
      <c r="AKM27" s="4"/>
      <c r="AKN27" s="4"/>
      <c r="AKO27" s="4"/>
      <c r="AKP27" s="4"/>
      <c r="AKQ27" s="4"/>
      <c r="AKR27" s="4"/>
      <c r="AKS27" s="4"/>
      <c r="AKT27" s="4"/>
      <c r="AKU27" s="4"/>
      <c r="AKV27" s="4"/>
      <c r="AKW27" s="4"/>
      <c r="AKX27" s="4"/>
      <c r="AKY27" s="4"/>
      <c r="AKZ27" s="4"/>
      <c r="ALA27" s="4"/>
      <c r="ALB27" s="4"/>
      <c r="ALC27" s="4"/>
      <c r="ALD27" s="4"/>
      <c r="ALE27" s="4"/>
      <c r="ALF27" s="4"/>
      <c r="ALG27" s="4"/>
      <c r="ALH27" s="4"/>
      <c r="ALI27" s="4"/>
      <c r="ALJ27" s="4"/>
      <c r="ALK27" s="4"/>
      <c r="ALL27" s="4"/>
      <c r="ALM27" s="4"/>
      <c r="ALN27" s="4"/>
      <c r="ALO27" s="4"/>
      <c r="ALP27" s="4"/>
      <c r="ALQ27" s="4"/>
      <c r="ALR27" s="4"/>
      <c r="ALS27" s="4"/>
      <c r="ALT27" s="4"/>
      <c r="ALU27" s="4"/>
      <c r="ALV27" s="4"/>
      <c r="ALW27" s="4"/>
      <c r="ALX27" s="4"/>
      <c r="ALY27" s="4"/>
      <c r="ALZ27" s="4"/>
      <c r="AMA27" s="4"/>
      <c r="AMB27" s="4"/>
      <c r="AMC27" s="4"/>
      <c r="AMD27" s="4"/>
      <c r="AME27" s="4"/>
      <c r="AMF27" s="4"/>
    </row>
    <row r="28" spans="1:1020" customFormat="1" ht="87" customHeight="1" x14ac:dyDescent="0.25">
      <c r="A28" s="115" t="s">
        <v>7</v>
      </c>
      <c r="B28" s="6" t="s">
        <v>393</v>
      </c>
      <c r="C28" s="63">
        <v>20</v>
      </c>
      <c r="D28" s="63" t="s">
        <v>394</v>
      </c>
      <c r="E28" s="7" t="s">
        <v>395</v>
      </c>
      <c r="F28" s="72">
        <v>170</v>
      </c>
      <c r="G28" s="72">
        <f t="shared" si="18"/>
        <v>3400</v>
      </c>
      <c r="H28" s="58">
        <f>53000/518835*F28</f>
        <v>17.36582921352646</v>
      </c>
      <c r="I28" s="58">
        <f t="shared" si="19"/>
        <v>347.31658427052923</v>
      </c>
      <c r="J28" s="58">
        <f t="shared" ref="J28:K31" si="24">F28+H28</f>
        <v>187.36582921352647</v>
      </c>
      <c r="K28" s="56">
        <f t="shared" si="24"/>
        <v>3747.3165842705293</v>
      </c>
      <c r="L28" s="57">
        <f t="shared" ref="L28:M31" si="25">J28*1.21</f>
        <v>226.71265334836701</v>
      </c>
      <c r="M28" s="56">
        <f t="shared" si="25"/>
        <v>4534.2530669673406</v>
      </c>
      <c r="N28" s="94">
        <f t="shared" si="20"/>
        <v>12.847766436496068</v>
      </c>
      <c r="O28" s="73">
        <f t="shared" si="21"/>
        <v>256.95532872992135</v>
      </c>
      <c r="P28" s="94">
        <f t="shared" si="22"/>
        <v>239.56041978486309</v>
      </c>
      <c r="Q28" s="73">
        <f t="shared" si="23"/>
        <v>4791.2083956972619</v>
      </c>
      <c r="R28" s="140"/>
      <c r="S28" s="140"/>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4"/>
      <c r="NH28" s="4"/>
      <c r="NI28" s="4"/>
      <c r="NJ28" s="4"/>
      <c r="NK28" s="4"/>
      <c r="NL28" s="4"/>
      <c r="NM28" s="4"/>
      <c r="NN28" s="4"/>
      <c r="NO28" s="4"/>
      <c r="NP28" s="4"/>
      <c r="NQ28" s="4"/>
      <c r="NR28" s="4"/>
      <c r="NS28" s="4"/>
      <c r="NT28" s="4"/>
      <c r="NU28" s="4"/>
      <c r="NV28" s="4"/>
      <c r="NW28" s="4"/>
      <c r="NX28" s="4"/>
      <c r="NY28" s="4"/>
      <c r="NZ28" s="4"/>
      <c r="OA28" s="4"/>
      <c r="OB28" s="4"/>
      <c r="OC28" s="4"/>
      <c r="OD28" s="4"/>
      <c r="OE28" s="4"/>
      <c r="OF28" s="4"/>
      <c r="OG28" s="4"/>
      <c r="OH28" s="4"/>
      <c r="OI28" s="4"/>
      <c r="OJ28" s="4"/>
      <c r="OK28" s="4"/>
      <c r="OL28" s="4"/>
      <c r="OM28" s="4"/>
      <c r="ON28" s="4"/>
      <c r="OO28" s="4"/>
      <c r="OP28" s="4"/>
      <c r="OQ28" s="4"/>
      <c r="OR28" s="4"/>
      <c r="OS28" s="4"/>
      <c r="OT28" s="4"/>
      <c r="OU28" s="4"/>
      <c r="OV28" s="4"/>
      <c r="OW28" s="4"/>
      <c r="OX28" s="4"/>
      <c r="OY28" s="4"/>
      <c r="OZ28" s="4"/>
      <c r="PA28" s="4"/>
      <c r="PB28" s="4"/>
      <c r="PC28" s="4"/>
      <c r="PD28" s="4"/>
      <c r="PE28" s="4"/>
      <c r="PF28" s="4"/>
      <c r="PG28" s="4"/>
      <c r="PH28" s="4"/>
      <c r="PI28" s="4"/>
      <c r="PJ28" s="4"/>
      <c r="PK28" s="4"/>
      <c r="PL28" s="4"/>
      <c r="PM28" s="4"/>
      <c r="PN28" s="4"/>
      <c r="PO28" s="4"/>
      <c r="PP28" s="4"/>
      <c r="PQ28" s="4"/>
      <c r="PR28" s="4"/>
      <c r="PS28" s="4"/>
      <c r="PT28" s="4"/>
      <c r="PU28" s="4"/>
      <c r="PV28" s="4"/>
      <c r="PW28" s="4"/>
      <c r="PX28" s="4"/>
      <c r="PY28" s="4"/>
      <c r="PZ28" s="4"/>
      <c r="QA28" s="4"/>
      <c r="QB28" s="4"/>
      <c r="QC28" s="4"/>
      <c r="QD28" s="4"/>
      <c r="QE28" s="4"/>
      <c r="QF28" s="4"/>
      <c r="QG28" s="4"/>
      <c r="QH28" s="4"/>
      <c r="QI28" s="4"/>
      <c r="QJ28" s="4"/>
      <c r="QK28" s="4"/>
      <c r="QL28" s="4"/>
      <c r="QM28" s="4"/>
      <c r="QN28" s="4"/>
      <c r="QO28" s="4"/>
      <c r="QP28" s="4"/>
      <c r="QQ28" s="4"/>
      <c r="QR28" s="4"/>
      <c r="QS28" s="4"/>
      <c r="QT28" s="4"/>
      <c r="QU28" s="4"/>
      <c r="QV28" s="4"/>
      <c r="QW28" s="4"/>
      <c r="QX28" s="4"/>
      <c r="QY28" s="4"/>
      <c r="QZ28" s="4"/>
      <c r="RA28" s="4"/>
      <c r="RB28" s="4"/>
      <c r="RC28" s="4"/>
      <c r="RD28" s="4"/>
      <c r="RE28" s="4"/>
      <c r="RF28" s="4"/>
      <c r="RG28" s="4"/>
      <c r="RH28" s="4"/>
      <c r="RI28" s="4"/>
      <c r="RJ28" s="4"/>
      <c r="RK28" s="4"/>
      <c r="RL28" s="4"/>
      <c r="RM28" s="4"/>
      <c r="RN28" s="4"/>
      <c r="RO28" s="4"/>
      <c r="RP28" s="4"/>
      <c r="RQ28" s="4"/>
      <c r="RR28" s="4"/>
      <c r="RS28" s="4"/>
      <c r="RT28" s="4"/>
      <c r="RU28" s="4"/>
      <c r="RV28" s="4"/>
      <c r="RW28" s="4"/>
      <c r="RX28" s="4"/>
      <c r="RY28" s="4"/>
      <c r="RZ28" s="4"/>
      <c r="SA28" s="4"/>
      <c r="SB28" s="4"/>
      <c r="SC28" s="4"/>
      <c r="SD28" s="4"/>
      <c r="SE28" s="4"/>
      <c r="SF28" s="4"/>
      <c r="SG28" s="4"/>
      <c r="SH28" s="4"/>
      <c r="SI28" s="4"/>
      <c r="SJ28" s="4"/>
      <c r="SK28" s="4"/>
      <c r="SL28" s="4"/>
      <c r="SM28" s="4"/>
      <c r="SN28" s="4"/>
      <c r="SO28" s="4"/>
      <c r="SP28" s="4"/>
      <c r="SQ28" s="4"/>
      <c r="SR28" s="4"/>
      <c r="SS28" s="4"/>
      <c r="ST28" s="4"/>
      <c r="SU28" s="4"/>
      <c r="SV28" s="4"/>
      <c r="SW28" s="4"/>
      <c r="SX28" s="4"/>
      <c r="SY28" s="4"/>
      <c r="SZ28" s="4"/>
      <c r="TA28" s="4"/>
      <c r="TB28" s="4"/>
      <c r="TC28" s="4"/>
      <c r="TD28" s="4"/>
      <c r="TE28" s="4"/>
      <c r="TF28" s="4"/>
      <c r="TG28" s="4"/>
      <c r="TH28" s="4"/>
      <c r="TI28" s="4"/>
      <c r="TJ28" s="4"/>
      <c r="TK28" s="4"/>
      <c r="TL28" s="4"/>
      <c r="TM28" s="4"/>
      <c r="TN28" s="4"/>
      <c r="TO28" s="4"/>
      <c r="TP28" s="4"/>
      <c r="TQ28" s="4"/>
      <c r="TR28" s="4"/>
      <c r="TS28" s="4"/>
      <c r="TT28" s="4"/>
      <c r="TU28" s="4"/>
      <c r="TV28" s="4"/>
      <c r="TW28" s="4"/>
      <c r="TX28" s="4"/>
      <c r="TY28" s="4"/>
      <c r="TZ28" s="4"/>
      <c r="UA28" s="4"/>
      <c r="UB28" s="4"/>
      <c r="UC28" s="4"/>
      <c r="UD28" s="4"/>
      <c r="UE28" s="4"/>
      <c r="UF28" s="4"/>
      <c r="UG28" s="4"/>
      <c r="UH28" s="4"/>
      <c r="UI28" s="4"/>
      <c r="UJ28" s="4"/>
      <c r="UK28" s="4"/>
      <c r="UL28" s="4"/>
      <c r="UM28" s="4"/>
      <c r="UN28" s="4"/>
      <c r="UO28" s="4"/>
      <c r="UP28" s="4"/>
      <c r="UQ28" s="4"/>
      <c r="UR28" s="4"/>
      <c r="US28" s="4"/>
      <c r="UT28" s="4"/>
      <c r="UU28" s="4"/>
      <c r="UV28" s="4"/>
      <c r="UW28" s="4"/>
      <c r="UX28" s="4"/>
      <c r="UY28" s="4"/>
      <c r="UZ28" s="4"/>
      <c r="VA28" s="4"/>
      <c r="VB28" s="4"/>
      <c r="VC28" s="4"/>
      <c r="VD28" s="4"/>
      <c r="VE28" s="4"/>
      <c r="VF28" s="4"/>
      <c r="VG28" s="4"/>
      <c r="VH28" s="4"/>
      <c r="VI28" s="4"/>
      <c r="VJ28" s="4"/>
      <c r="VK28" s="4"/>
      <c r="VL28" s="4"/>
      <c r="VM28" s="4"/>
      <c r="VN28" s="4"/>
      <c r="VO28" s="4"/>
      <c r="VP28" s="4"/>
      <c r="VQ28" s="4"/>
      <c r="VR28" s="4"/>
      <c r="VS28" s="4"/>
      <c r="VT28" s="4"/>
      <c r="VU28" s="4"/>
      <c r="VV28" s="4"/>
      <c r="VW28" s="4"/>
      <c r="VX28" s="4"/>
      <c r="VY28" s="4"/>
      <c r="VZ28" s="4"/>
      <c r="WA28" s="4"/>
      <c r="WB28" s="4"/>
      <c r="WC28" s="4"/>
      <c r="WD28" s="4"/>
      <c r="WE28" s="4"/>
      <c r="WF28" s="4"/>
      <c r="WG28" s="4"/>
      <c r="WH28" s="4"/>
      <c r="WI28" s="4"/>
      <c r="WJ28" s="4"/>
      <c r="WK28" s="4"/>
      <c r="WL28" s="4"/>
      <c r="WM28" s="4"/>
      <c r="WN28" s="4"/>
      <c r="WO28" s="4"/>
      <c r="WP28" s="4"/>
      <c r="WQ28" s="4"/>
      <c r="WR28" s="4"/>
      <c r="WS28" s="4"/>
      <c r="WT28" s="4"/>
      <c r="WU28" s="4"/>
      <c r="WV28" s="4"/>
      <c r="WW28" s="4"/>
      <c r="WX28" s="4"/>
      <c r="WY28" s="4"/>
      <c r="WZ28" s="4"/>
      <c r="XA28" s="4"/>
      <c r="XB28" s="4"/>
      <c r="XC28" s="4"/>
      <c r="XD28" s="4"/>
      <c r="XE28" s="4"/>
      <c r="XF28" s="4"/>
      <c r="XG28" s="4"/>
      <c r="XH28" s="4"/>
      <c r="XI28" s="4"/>
      <c r="XJ28" s="4"/>
      <c r="XK28" s="4"/>
      <c r="XL28" s="4"/>
      <c r="XM28" s="4"/>
      <c r="XN28" s="4"/>
      <c r="XO28" s="4"/>
      <c r="XP28" s="4"/>
      <c r="XQ28" s="4"/>
      <c r="XR28" s="4"/>
      <c r="XS28" s="4"/>
      <c r="XT28" s="4"/>
      <c r="XU28" s="4"/>
      <c r="XV28" s="4"/>
      <c r="XW28" s="4"/>
      <c r="XX28" s="4"/>
      <c r="XY28" s="4"/>
      <c r="XZ28" s="4"/>
      <c r="YA28" s="4"/>
      <c r="YB28" s="4"/>
      <c r="YC28" s="4"/>
      <c r="YD28" s="4"/>
      <c r="YE28" s="4"/>
      <c r="YF28" s="4"/>
      <c r="YG28" s="4"/>
      <c r="YH28" s="4"/>
      <c r="YI28" s="4"/>
      <c r="YJ28" s="4"/>
      <c r="YK28" s="4"/>
      <c r="YL28" s="4"/>
      <c r="YM28" s="4"/>
      <c r="YN28" s="4"/>
      <c r="YO28" s="4"/>
      <c r="YP28" s="4"/>
      <c r="YQ28" s="4"/>
      <c r="YR28" s="4"/>
      <c r="YS28" s="4"/>
      <c r="YT28" s="4"/>
      <c r="YU28" s="4"/>
      <c r="YV28" s="4"/>
      <c r="YW28" s="4"/>
      <c r="YX28" s="4"/>
      <c r="YY28" s="4"/>
      <c r="YZ28" s="4"/>
      <c r="ZA28" s="4"/>
      <c r="ZB28" s="4"/>
      <c r="ZC28" s="4"/>
      <c r="ZD28" s="4"/>
      <c r="ZE28" s="4"/>
      <c r="ZF28" s="4"/>
      <c r="ZG28" s="4"/>
      <c r="ZH28" s="4"/>
      <c r="ZI28" s="4"/>
      <c r="ZJ28" s="4"/>
      <c r="ZK28" s="4"/>
      <c r="ZL28" s="4"/>
      <c r="ZM28" s="4"/>
      <c r="ZN28" s="4"/>
      <c r="ZO28" s="4"/>
      <c r="ZP28" s="4"/>
      <c r="ZQ28" s="4"/>
      <c r="ZR28" s="4"/>
      <c r="ZS28" s="4"/>
      <c r="ZT28" s="4"/>
      <c r="ZU28" s="4"/>
      <c r="ZV28" s="4"/>
      <c r="ZW28" s="4"/>
      <c r="ZX28" s="4"/>
      <c r="ZY28" s="4"/>
      <c r="ZZ28" s="4"/>
      <c r="AAA28" s="4"/>
      <c r="AAB28" s="4"/>
      <c r="AAC28" s="4"/>
      <c r="AAD28" s="4"/>
      <c r="AAE28" s="4"/>
      <c r="AAF28" s="4"/>
      <c r="AAG28" s="4"/>
      <c r="AAH28" s="4"/>
      <c r="AAI28" s="4"/>
      <c r="AAJ28" s="4"/>
      <c r="AAK28" s="4"/>
      <c r="AAL28" s="4"/>
      <c r="AAM28" s="4"/>
      <c r="AAN28" s="4"/>
      <c r="AAO28" s="4"/>
      <c r="AAP28" s="4"/>
      <c r="AAQ28" s="4"/>
      <c r="AAR28" s="4"/>
      <c r="AAS28" s="4"/>
      <c r="AAT28" s="4"/>
      <c r="AAU28" s="4"/>
      <c r="AAV28" s="4"/>
      <c r="AAW28" s="4"/>
      <c r="AAX28" s="4"/>
      <c r="AAY28" s="4"/>
      <c r="AAZ28" s="4"/>
      <c r="ABA28" s="4"/>
      <c r="ABB28" s="4"/>
      <c r="ABC28" s="4"/>
      <c r="ABD28" s="4"/>
      <c r="ABE28" s="4"/>
      <c r="ABF28" s="4"/>
      <c r="ABG28" s="4"/>
      <c r="ABH28" s="4"/>
      <c r="ABI28" s="4"/>
      <c r="ABJ28" s="4"/>
      <c r="ABK28" s="4"/>
      <c r="ABL28" s="4"/>
      <c r="ABM28" s="4"/>
      <c r="ABN28" s="4"/>
      <c r="ABO28" s="4"/>
      <c r="ABP28" s="4"/>
      <c r="ABQ28" s="4"/>
      <c r="ABR28" s="4"/>
      <c r="ABS28" s="4"/>
      <c r="ABT28" s="4"/>
      <c r="ABU28" s="4"/>
      <c r="ABV28" s="4"/>
      <c r="ABW28" s="4"/>
      <c r="ABX28" s="4"/>
      <c r="ABY28" s="4"/>
      <c r="ABZ28" s="4"/>
      <c r="ACA28" s="4"/>
      <c r="ACB28" s="4"/>
      <c r="ACC28" s="4"/>
      <c r="ACD28" s="4"/>
      <c r="ACE28" s="4"/>
      <c r="ACF28" s="4"/>
      <c r="ACG28" s="4"/>
      <c r="ACH28" s="4"/>
      <c r="ACI28" s="4"/>
      <c r="ACJ28" s="4"/>
      <c r="ACK28" s="4"/>
      <c r="ACL28" s="4"/>
      <c r="ACM28" s="4"/>
      <c r="ACN28" s="4"/>
      <c r="ACO28" s="4"/>
      <c r="ACP28" s="4"/>
      <c r="ACQ28" s="4"/>
      <c r="ACR28" s="4"/>
      <c r="ACS28" s="4"/>
      <c r="ACT28" s="4"/>
      <c r="ACU28" s="4"/>
      <c r="ACV28" s="4"/>
      <c r="ACW28" s="4"/>
      <c r="ACX28" s="4"/>
      <c r="ACY28" s="4"/>
      <c r="ACZ28" s="4"/>
      <c r="ADA28" s="4"/>
      <c r="ADB28" s="4"/>
      <c r="ADC28" s="4"/>
      <c r="ADD28" s="4"/>
      <c r="ADE28" s="4"/>
      <c r="ADF28" s="4"/>
      <c r="ADG28" s="4"/>
      <c r="ADH28" s="4"/>
      <c r="ADI28" s="4"/>
      <c r="ADJ28" s="4"/>
      <c r="ADK28" s="4"/>
      <c r="ADL28" s="4"/>
      <c r="ADM28" s="4"/>
      <c r="ADN28" s="4"/>
      <c r="ADO28" s="4"/>
      <c r="ADP28" s="4"/>
      <c r="ADQ28" s="4"/>
      <c r="ADR28" s="4"/>
      <c r="ADS28" s="4"/>
      <c r="ADT28" s="4"/>
      <c r="ADU28" s="4"/>
      <c r="ADV28" s="4"/>
      <c r="ADW28" s="4"/>
      <c r="ADX28" s="4"/>
      <c r="ADY28" s="4"/>
      <c r="ADZ28" s="4"/>
      <c r="AEA28" s="4"/>
      <c r="AEB28" s="4"/>
      <c r="AEC28" s="4"/>
      <c r="AED28" s="4"/>
      <c r="AEE28" s="4"/>
      <c r="AEF28" s="4"/>
      <c r="AEG28" s="4"/>
      <c r="AEH28" s="4"/>
      <c r="AEI28" s="4"/>
      <c r="AEJ28" s="4"/>
      <c r="AEK28" s="4"/>
      <c r="AEL28" s="4"/>
      <c r="AEM28" s="4"/>
      <c r="AEN28" s="4"/>
      <c r="AEO28" s="4"/>
      <c r="AEP28" s="4"/>
      <c r="AEQ28" s="4"/>
      <c r="AER28" s="4"/>
      <c r="AES28" s="4"/>
      <c r="AET28" s="4"/>
      <c r="AEU28" s="4"/>
      <c r="AEV28" s="4"/>
      <c r="AEW28" s="4"/>
      <c r="AEX28" s="4"/>
      <c r="AEY28" s="4"/>
      <c r="AEZ28" s="4"/>
      <c r="AFA28" s="4"/>
      <c r="AFB28" s="4"/>
      <c r="AFC28" s="4"/>
      <c r="AFD28" s="4"/>
      <c r="AFE28" s="4"/>
      <c r="AFF28" s="4"/>
      <c r="AFG28" s="4"/>
      <c r="AFH28" s="4"/>
      <c r="AFI28" s="4"/>
      <c r="AFJ28" s="4"/>
      <c r="AFK28" s="4"/>
      <c r="AFL28" s="4"/>
      <c r="AFM28" s="4"/>
      <c r="AFN28" s="4"/>
      <c r="AFO28" s="4"/>
      <c r="AFP28" s="4"/>
      <c r="AFQ28" s="4"/>
      <c r="AFR28" s="4"/>
      <c r="AFS28" s="4"/>
      <c r="AFT28" s="4"/>
      <c r="AFU28" s="4"/>
      <c r="AFV28" s="4"/>
      <c r="AFW28" s="4"/>
      <c r="AFX28" s="4"/>
      <c r="AFY28" s="4"/>
      <c r="AFZ28" s="4"/>
      <c r="AGA28" s="4"/>
      <c r="AGB28" s="4"/>
      <c r="AGC28" s="4"/>
      <c r="AGD28" s="4"/>
      <c r="AGE28" s="4"/>
      <c r="AGF28" s="4"/>
      <c r="AGG28" s="4"/>
      <c r="AGH28" s="4"/>
      <c r="AGI28" s="4"/>
      <c r="AGJ28" s="4"/>
      <c r="AGK28" s="4"/>
      <c r="AGL28" s="4"/>
      <c r="AGM28" s="4"/>
      <c r="AGN28" s="4"/>
      <c r="AGO28" s="4"/>
      <c r="AGP28" s="4"/>
      <c r="AGQ28" s="4"/>
      <c r="AGR28" s="4"/>
      <c r="AGS28" s="4"/>
      <c r="AGT28" s="4"/>
      <c r="AGU28" s="4"/>
      <c r="AGV28" s="4"/>
      <c r="AGW28" s="4"/>
      <c r="AGX28" s="4"/>
      <c r="AGY28" s="4"/>
      <c r="AGZ28" s="4"/>
      <c r="AHA28" s="4"/>
      <c r="AHB28" s="4"/>
      <c r="AHC28" s="4"/>
      <c r="AHD28" s="4"/>
      <c r="AHE28" s="4"/>
      <c r="AHF28" s="4"/>
      <c r="AHG28" s="4"/>
      <c r="AHH28" s="4"/>
      <c r="AHI28" s="4"/>
      <c r="AHJ28" s="4"/>
      <c r="AHK28" s="4"/>
      <c r="AHL28" s="4"/>
      <c r="AHM28" s="4"/>
      <c r="AHN28" s="4"/>
      <c r="AHO28" s="4"/>
      <c r="AHP28" s="4"/>
      <c r="AHQ28" s="4"/>
      <c r="AHR28" s="4"/>
      <c r="AHS28" s="4"/>
      <c r="AHT28" s="4"/>
      <c r="AHU28" s="4"/>
      <c r="AHV28" s="4"/>
      <c r="AHW28" s="4"/>
      <c r="AHX28" s="4"/>
      <c r="AHY28" s="4"/>
      <c r="AHZ28" s="4"/>
      <c r="AIA28" s="4"/>
      <c r="AIB28" s="4"/>
      <c r="AIC28" s="4"/>
      <c r="AID28" s="4"/>
      <c r="AIE28" s="4"/>
      <c r="AIF28" s="4"/>
      <c r="AIG28" s="4"/>
      <c r="AIH28" s="4"/>
      <c r="AII28" s="4"/>
      <c r="AIJ28" s="4"/>
      <c r="AIK28" s="4"/>
      <c r="AIL28" s="4"/>
      <c r="AIM28" s="4"/>
      <c r="AIN28" s="4"/>
      <c r="AIO28" s="4"/>
      <c r="AIP28" s="4"/>
      <c r="AIQ28" s="4"/>
      <c r="AIR28" s="4"/>
      <c r="AIS28" s="4"/>
      <c r="AIT28" s="4"/>
      <c r="AIU28" s="4"/>
      <c r="AIV28" s="4"/>
      <c r="AIW28" s="4"/>
      <c r="AIX28" s="4"/>
      <c r="AIY28" s="4"/>
      <c r="AIZ28" s="4"/>
      <c r="AJA28" s="4"/>
      <c r="AJB28" s="4"/>
      <c r="AJC28" s="4"/>
      <c r="AJD28" s="4"/>
      <c r="AJE28" s="4"/>
      <c r="AJF28" s="4"/>
      <c r="AJG28" s="4"/>
      <c r="AJH28" s="4"/>
      <c r="AJI28" s="4"/>
      <c r="AJJ28" s="4"/>
      <c r="AJK28" s="4"/>
      <c r="AJL28" s="4"/>
      <c r="AJM28" s="4"/>
      <c r="AJN28" s="4"/>
      <c r="AJO28" s="4"/>
      <c r="AJP28" s="4"/>
      <c r="AJQ28" s="4"/>
      <c r="AJR28" s="4"/>
      <c r="AJS28" s="4"/>
      <c r="AJT28" s="4"/>
      <c r="AJU28" s="4"/>
      <c r="AJV28" s="4"/>
      <c r="AJW28" s="4"/>
      <c r="AJX28" s="4"/>
      <c r="AJY28" s="4"/>
      <c r="AJZ28" s="4"/>
      <c r="AKA28" s="4"/>
      <c r="AKB28" s="4"/>
      <c r="AKC28" s="4"/>
      <c r="AKD28" s="4"/>
      <c r="AKE28" s="4"/>
      <c r="AKF28" s="4"/>
      <c r="AKG28" s="4"/>
      <c r="AKH28" s="4"/>
      <c r="AKI28" s="4"/>
      <c r="AKJ28" s="4"/>
      <c r="AKK28" s="4"/>
      <c r="AKL28" s="4"/>
      <c r="AKM28" s="4"/>
      <c r="AKN28" s="4"/>
      <c r="AKO28" s="4"/>
      <c r="AKP28" s="4"/>
      <c r="AKQ28" s="4"/>
      <c r="AKR28" s="4"/>
      <c r="AKS28" s="4"/>
      <c r="AKT28" s="4"/>
      <c r="AKU28" s="4"/>
      <c r="AKV28" s="4"/>
      <c r="AKW28" s="4"/>
      <c r="AKX28" s="4"/>
      <c r="AKY28" s="4"/>
      <c r="AKZ28" s="4"/>
      <c r="ALA28" s="4"/>
      <c r="ALB28" s="4"/>
      <c r="ALC28" s="4"/>
      <c r="ALD28" s="4"/>
      <c r="ALE28" s="4"/>
      <c r="ALF28" s="4"/>
      <c r="ALG28" s="4"/>
      <c r="ALH28" s="4"/>
      <c r="ALI28" s="4"/>
      <c r="ALJ28" s="4"/>
      <c r="ALK28" s="4"/>
      <c r="ALL28" s="4"/>
      <c r="ALM28" s="4"/>
      <c r="ALN28" s="4"/>
      <c r="ALO28" s="4"/>
      <c r="ALP28" s="4"/>
      <c r="ALQ28" s="4"/>
      <c r="ALR28" s="4"/>
      <c r="ALS28" s="4"/>
      <c r="ALT28" s="4"/>
      <c r="ALU28" s="4"/>
      <c r="ALV28" s="4"/>
      <c r="ALW28" s="4"/>
      <c r="ALX28" s="4"/>
      <c r="ALY28" s="4"/>
      <c r="ALZ28" s="4"/>
      <c r="AMA28" s="4"/>
      <c r="AMB28" s="4"/>
      <c r="AMC28" s="4"/>
      <c r="AMD28" s="4"/>
      <c r="AME28" s="4"/>
      <c r="AMF28" s="4"/>
    </row>
    <row r="29" spans="1:1020" customFormat="1" ht="205.15" customHeight="1" x14ac:dyDescent="0.25">
      <c r="A29" s="115" t="s">
        <v>7</v>
      </c>
      <c r="B29" s="7" t="s">
        <v>397</v>
      </c>
      <c r="C29" s="65">
        <v>1</v>
      </c>
      <c r="D29" s="65" t="s">
        <v>391</v>
      </c>
      <c r="E29" s="7" t="s">
        <v>392</v>
      </c>
      <c r="F29" s="74">
        <v>33000</v>
      </c>
      <c r="G29" s="74">
        <f t="shared" si="18"/>
        <v>33000</v>
      </c>
      <c r="H29" s="58">
        <f t="shared" ref="H29:H31" si="26">53000/518835*F29</f>
        <v>3371.0139061551363</v>
      </c>
      <c r="I29" s="58">
        <f t="shared" si="19"/>
        <v>3371.0139061551363</v>
      </c>
      <c r="J29" s="58">
        <f t="shared" si="24"/>
        <v>36371.013906155138</v>
      </c>
      <c r="K29" s="56">
        <f t="shared" si="24"/>
        <v>36371.013906155138</v>
      </c>
      <c r="L29" s="57">
        <f t="shared" si="25"/>
        <v>44008.926826447714</v>
      </c>
      <c r="M29" s="56">
        <f t="shared" si="25"/>
        <v>44008.926826447714</v>
      </c>
      <c r="N29" s="94">
        <f t="shared" si="20"/>
        <v>2493.9781906139424</v>
      </c>
      <c r="O29" s="73">
        <f t="shared" si="21"/>
        <v>2493.9781906139424</v>
      </c>
      <c r="P29" s="94">
        <f t="shared" si="22"/>
        <v>46502.905017061654</v>
      </c>
      <c r="Q29" s="73">
        <f t="shared" si="23"/>
        <v>46502.905017061654</v>
      </c>
      <c r="R29" s="140"/>
      <c r="S29" s="140"/>
      <c r="T29" s="4"/>
      <c r="U29" s="4"/>
      <c r="V29" s="138"/>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4"/>
      <c r="NH29" s="4"/>
      <c r="NI29" s="4"/>
      <c r="NJ29" s="4"/>
      <c r="NK29" s="4"/>
      <c r="NL29" s="4"/>
      <c r="NM29" s="4"/>
      <c r="NN29" s="4"/>
      <c r="NO29" s="4"/>
      <c r="NP29" s="4"/>
      <c r="NQ29" s="4"/>
      <c r="NR29" s="4"/>
      <c r="NS29" s="4"/>
      <c r="NT29" s="4"/>
      <c r="NU29" s="4"/>
      <c r="NV29" s="4"/>
      <c r="NW29" s="4"/>
      <c r="NX29" s="4"/>
      <c r="NY29" s="4"/>
      <c r="NZ29" s="4"/>
      <c r="OA29" s="4"/>
      <c r="OB29" s="4"/>
      <c r="OC29" s="4"/>
      <c r="OD29" s="4"/>
      <c r="OE29" s="4"/>
      <c r="OF29" s="4"/>
      <c r="OG29" s="4"/>
      <c r="OH29" s="4"/>
      <c r="OI29" s="4"/>
      <c r="OJ29" s="4"/>
      <c r="OK29" s="4"/>
      <c r="OL29" s="4"/>
      <c r="OM29" s="4"/>
      <c r="ON29" s="4"/>
      <c r="OO29" s="4"/>
      <c r="OP29" s="4"/>
      <c r="OQ29" s="4"/>
      <c r="OR29" s="4"/>
      <c r="OS29" s="4"/>
      <c r="OT29" s="4"/>
      <c r="OU29" s="4"/>
      <c r="OV29" s="4"/>
      <c r="OW29" s="4"/>
      <c r="OX29" s="4"/>
      <c r="OY29" s="4"/>
      <c r="OZ29" s="4"/>
      <c r="PA29" s="4"/>
      <c r="PB29" s="4"/>
      <c r="PC29" s="4"/>
      <c r="PD29" s="4"/>
      <c r="PE29" s="4"/>
      <c r="PF29" s="4"/>
      <c r="PG29" s="4"/>
      <c r="PH29" s="4"/>
      <c r="PI29" s="4"/>
      <c r="PJ29" s="4"/>
      <c r="PK29" s="4"/>
      <c r="PL29" s="4"/>
      <c r="PM29" s="4"/>
      <c r="PN29" s="4"/>
      <c r="PO29" s="4"/>
      <c r="PP29" s="4"/>
      <c r="PQ29" s="4"/>
      <c r="PR29" s="4"/>
      <c r="PS29" s="4"/>
      <c r="PT29" s="4"/>
      <c r="PU29" s="4"/>
      <c r="PV29" s="4"/>
      <c r="PW29" s="4"/>
      <c r="PX29" s="4"/>
      <c r="PY29" s="4"/>
      <c r="PZ29" s="4"/>
      <c r="QA29" s="4"/>
      <c r="QB29" s="4"/>
      <c r="QC29" s="4"/>
      <c r="QD29" s="4"/>
      <c r="QE29" s="4"/>
      <c r="QF29" s="4"/>
      <c r="QG29" s="4"/>
      <c r="QH29" s="4"/>
      <c r="QI29" s="4"/>
      <c r="QJ29" s="4"/>
      <c r="QK29" s="4"/>
      <c r="QL29" s="4"/>
      <c r="QM29" s="4"/>
      <c r="QN29" s="4"/>
      <c r="QO29" s="4"/>
      <c r="QP29" s="4"/>
      <c r="QQ29" s="4"/>
      <c r="QR29" s="4"/>
      <c r="QS29" s="4"/>
      <c r="QT29" s="4"/>
      <c r="QU29" s="4"/>
      <c r="QV29" s="4"/>
      <c r="QW29" s="4"/>
      <c r="QX29" s="4"/>
      <c r="QY29" s="4"/>
      <c r="QZ29" s="4"/>
      <c r="RA29" s="4"/>
      <c r="RB29" s="4"/>
      <c r="RC29" s="4"/>
      <c r="RD29" s="4"/>
      <c r="RE29" s="4"/>
      <c r="RF29" s="4"/>
      <c r="RG29" s="4"/>
      <c r="RH29" s="4"/>
      <c r="RI29" s="4"/>
      <c r="RJ29" s="4"/>
      <c r="RK29" s="4"/>
      <c r="RL29" s="4"/>
      <c r="RM29" s="4"/>
      <c r="RN29" s="4"/>
      <c r="RO29" s="4"/>
      <c r="RP29" s="4"/>
      <c r="RQ29" s="4"/>
      <c r="RR29" s="4"/>
      <c r="RS29" s="4"/>
      <c r="RT29" s="4"/>
      <c r="RU29" s="4"/>
      <c r="RV29" s="4"/>
      <c r="RW29" s="4"/>
      <c r="RX29" s="4"/>
      <c r="RY29" s="4"/>
      <c r="RZ29" s="4"/>
      <c r="SA29" s="4"/>
      <c r="SB29" s="4"/>
      <c r="SC29" s="4"/>
      <c r="SD29" s="4"/>
      <c r="SE29" s="4"/>
      <c r="SF29" s="4"/>
      <c r="SG29" s="4"/>
      <c r="SH29" s="4"/>
      <c r="SI29" s="4"/>
      <c r="SJ29" s="4"/>
      <c r="SK29" s="4"/>
      <c r="SL29" s="4"/>
      <c r="SM29" s="4"/>
      <c r="SN29" s="4"/>
      <c r="SO29" s="4"/>
      <c r="SP29" s="4"/>
      <c r="SQ29" s="4"/>
      <c r="SR29" s="4"/>
      <c r="SS29" s="4"/>
      <c r="ST29" s="4"/>
      <c r="SU29" s="4"/>
      <c r="SV29" s="4"/>
      <c r="SW29" s="4"/>
      <c r="SX29" s="4"/>
      <c r="SY29" s="4"/>
      <c r="SZ29" s="4"/>
      <c r="TA29" s="4"/>
      <c r="TB29" s="4"/>
      <c r="TC29" s="4"/>
      <c r="TD29" s="4"/>
      <c r="TE29" s="4"/>
      <c r="TF29" s="4"/>
      <c r="TG29" s="4"/>
      <c r="TH29" s="4"/>
      <c r="TI29" s="4"/>
      <c r="TJ29" s="4"/>
      <c r="TK29" s="4"/>
      <c r="TL29" s="4"/>
      <c r="TM29" s="4"/>
      <c r="TN29" s="4"/>
      <c r="TO29" s="4"/>
      <c r="TP29" s="4"/>
      <c r="TQ29" s="4"/>
      <c r="TR29" s="4"/>
      <c r="TS29" s="4"/>
      <c r="TT29" s="4"/>
      <c r="TU29" s="4"/>
      <c r="TV29" s="4"/>
      <c r="TW29" s="4"/>
      <c r="TX29" s="4"/>
      <c r="TY29" s="4"/>
      <c r="TZ29" s="4"/>
      <c r="UA29" s="4"/>
      <c r="UB29" s="4"/>
      <c r="UC29" s="4"/>
      <c r="UD29" s="4"/>
      <c r="UE29" s="4"/>
      <c r="UF29" s="4"/>
      <c r="UG29" s="4"/>
      <c r="UH29" s="4"/>
      <c r="UI29" s="4"/>
      <c r="UJ29" s="4"/>
      <c r="UK29" s="4"/>
      <c r="UL29" s="4"/>
      <c r="UM29" s="4"/>
      <c r="UN29" s="4"/>
      <c r="UO29" s="4"/>
      <c r="UP29" s="4"/>
      <c r="UQ29" s="4"/>
      <c r="UR29" s="4"/>
      <c r="US29" s="4"/>
      <c r="UT29" s="4"/>
      <c r="UU29" s="4"/>
      <c r="UV29" s="4"/>
      <c r="UW29" s="4"/>
      <c r="UX29" s="4"/>
      <c r="UY29" s="4"/>
      <c r="UZ29" s="4"/>
      <c r="VA29" s="4"/>
      <c r="VB29" s="4"/>
      <c r="VC29" s="4"/>
      <c r="VD29" s="4"/>
      <c r="VE29" s="4"/>
      <c r="VF29" s="4"/>
      <c r="VG29" s="4"/>
      <c r="VH29" s="4"/>
      <c r="VI29" s="4"/>
      <c r="VJ29" s="4"/>
      <c r="VK29" s="4"/>
      <c r="VL29" s="4"/>
      <c r="VM29" s="4"/>
      <c r="VN29" s="4"/>
      <c r="VO29" s="4"/>
      <c r="VP29" s="4"/>
      <c r="VQ29" s="4"/>
      <c r="VR29" s="4"/>
      <c r="VS29" s="4"/>
      <c r="VT29" s="4"/>
      <c r="VU29" s="4"/>
      <c r="VV29" s="4"/>
      <c r="VW29" s="4"/>
      <c r="VX29" s="4"/>
      <c r="VY29" s="4"/>
      <c r="VZ29" s="4"/>
      <c r="WA29" s="4"/>
      <c r="WB29" s="4"/>
      <c r="WC29" s="4"/>
      <c r="WD29" s="4"/>
      <c r="WE29" s="4"/>
      <c r="WF29" s="4"/>
      <c r="WG29" s="4"/>
      <c r="WH29" s="4"/>
      <c r="WI29" s="4"/>
      <c r="WJ29" s="4"/>
      <c r="WK29" s="4"/>
      <c r="WL29" s="4"/>
      <c r="WM29" s="4"/>
      <c r="WN29" s="4"/>
      <c r="WO29" s="4"/>
      <c r="WP29" s="4"/>
      <c r="WQ29" s="4"/>
      <c r="WR29" s="4"/>
      <c r="WS29" s="4"/>
      <c r="WT29" s="4"/>
      <c r="WU29" s="4"/>
      <c r="WV29" s="4"/>
      <c r="WW29" s="4"/>
      <c r="WX29" s="4"/>
      <c r="WY29" s="4"/>
      <c r="WZ29" s="4"/>
      <c r="XA29" s="4"/>
      <c r="XB29" s="4"/>
      <c r="XC29" s="4"/>
      <c r="XD29" s="4"/>
      <c r="XE29" s="4"/>
      <c r="XF29" s="4"/>
      <c r="XG29" s="4"/>
      <c r="XH29" s="4"/>
      <c r="XI29" s="4"/>
      <c r="XJ29" s="4"/>
      <c r="XK29" s="4"/>
      <c r="XL29" s="4"/>
      <c r="XM29" s="4"/>
      <c r="XN29" s="4"/>
      <c r="XO29" s="4"/>
      <c r="XP29" s="4"/>
      <c r="XQ29" s="4"/>
      <c r="XR29" s="4"/>
      <c r="XS29" s="4"/>
      <c r="XT29" s="4"/>
      <c r="XU29" s="4"/>
      <c r="XV29" s="4"/>
      <c r="XW29" s="4"/>
      <c r="XX29" s="4"/>
      <c r="XY29" s="4"/>
      <c r="XZ29" s="4"/>
      <c r="YA29" s="4"/>
      <c r="YB29" s="4"/>
      <c r="YC29" s="4"/>
      <c r="YD29" s="4"/>
      <c r="YE29" s="4"/>
      <c r="YF29" s="4"/>
      <c r="YG29" s="4"/>
      <c r="YH29" s="4"/>
      <c r="YI29" s="4"/>
      <c r="YJ29" s="4"/>
      <c r="YK29" s="4"/>
      <c r="YL29" s="4"/>
      <c r="YM29" s="4"/>
      <c r="YN29" s="4"/>
      <c r="YO29" s="4"/>
      <c r="YP29" s="4"/>
      <c r="YQ29" s="4"/>
      <c r="YR29" s="4"/>
      <c r="YS29" s="4"/>
      <c r="YT29" s="4"/>
      <c r="YU29" s="4"/>
      <c r="YV29" s="4"/>
      <c r="YW29" s="4"/>
      <c r="YX29" s="4"/>
      <c r="YY29" s="4"/>
      <c r="YZ29" s="4"/>
      <c r="ZA29" s="4"/>
      <c r="ZB29" s="4"/>
      <c r="ZC29" s="4"/>
      <c r="ZD29" s="4"/>
      <c r="ZE29" s="4"/>
      <c r="ZF29" s="4"/>
      <c r="ZG29" s="4"/>
      <c r="ZH29" s="4"/>
      <c r="ZI29" s="4"/>
      <c r="ZJ29" s="4"/>
      <c r="ZK29" s="4"/>
      <c r="ZL29" s="4"/>
      <c r="ZM29" s="4"/>
      <c r="ZN29" s="4"/>
      <c r="ZO29" s="4"/>
      <c r="ZP29" s="4"/>
      <c r="ZQ29" s="4"/>
      <c r="ZR29" s="4"/>
      <c r="ZS29" s="4"/>
      <c r="ZT29" s="4"/>
      <c r="ZU29" s="4"/>
      <c r="ZV29" s="4"/>
      <c r="ZW29" s="4"/>
      <c r="ZX29" s="4"/>
      <c r="ZY29" s="4"/>
      <c r="ZZ29" s="4"/>
      <c r="AAA29" s="4"/>
      <c r="AAB29" s="4"/>
      <c r="AAC29" s="4"/>
      <c r="AAD29" s="4"/>
      <c r="AAE29" s="4"/>
      <c r="AAF29" s="4"/>
      <c r="AAG29" s="4"/>
      <c r="AAH29" s="4"/>
      <c r="AAI29" s="4"/>
      <c r="AAJ29" s="4"/>
      <c r="AAK29" s="4"/>
      <c r="AAL29" s="4"/>
      <c r="AAM29" s="4"/>
      <c r="AAN29" s="4"/>
      <c r="AAO29" s="4"/>
      <c r="AAP29" s="4"/>
      <c r="AAQ29" s="4"/>
      <c r="AAR29" s="4"/>
      <c r="AAS29" s="4"/>
      <c r="AAT29" s="4"/>
      <c r="AAU29" s="4"/>
      <c r="AAV29" s="4"/>
      <c r="AAW29" s="4"/>
      <c r="AAX29" s="4"/>
      <c r="AAY29" s="4"/>
      <c r="AAZ29" s="4"/>
      <c r="ABA29" s="4"/>
      <c r="ABB29" s="4"/>
      <c r="ABC29" s="4"/>
      <c r="ABD29" s="4"/>
      <c r="ABE29" s="4"/>
      <c r="ABF29" s="4"/>
      <c r="ABG29" s="4"/>
      <c r="ABH29" s="4"/>
      <c r="ABI29" s="4"/>
      <c r="ABJ29" s="4"/>
      <c r="ABK29" s="4"/>
      <c r="ABL29" s="4"/>
      <c r="ABM29" s="4"/>
      <c r="ABN29" s="4"/>
      <c r="ABO29" s="4"/>
      <c r="ABP29" s="4"/>
      <c r="ABQ29" s="4"/>
      <c r="ABR29" s="4"/>
      <c r="ABS29" s="4"/>
      <c r="ABT29" s="4"/>
      <c r="ABU29" s="4"/>
      <c r="ABV29" s="4"/>
      <c r="ABW29" s="4"/>
      <c r="ABX29" s="4"/>
      <c r="ABY29" s="4"/>
      <c r="ABZ29" s="4"/>
      <c r="ACA29" s="4"/>
      <c r="ACB29" s="4"/>
      <c r="ACC29" s="4"/>
      <c r="ACD29" s="4"/>
      <c r="ACE29" s="4"/>
      <c r="ACF29" s="4"/>
      <c r="ACG29" s="4"/>
      <c r="ACH29" s="4"/>
      <c r="ACI29" s="4"/>
      <c r="ACJ29" s="4"/>
      <c r="ACK29" s="4"/>
      <c r="ACL29" s="4"/>
      <c r="ACM29" s="4"/>
      <c r="ACN29" s="4"/>
      <c r="ACO29" s="4"/>
      <c r="ACP29" s="4"/>
      <c r="ACQ29" s="4"/>
      <c r="ACR29" s="4"/>
      <c r="ACS29" s="4"/>
      <c r="ACT29" s="4"/>
      <c r="ACU29" s="4"/>
      <c r="ACV29" s="4"/>
      <c r="ACW29" s="4"/>
      <c r="ACX29" s="4"/>
      <c r="ACY29" s="4"/>
      <c r="ACZ29" s="4"/>
      <c r="ADA29" s="4"/>
      <c r="ADB29" s="4"/>
      <c r="ADC29" s="4"/>
      <c r="ADD29" s="4"/>
      <c r="ADE29" s="4"/>
      <c r="ADF29" s="4"/>
      <c r="ADG29" s="4"/>
      <c r="ADH29" s="4"/>
      <c r="ADI29" s="4"/>
      <c r="ADJ29" s="4"/>
      <c r="ADK29" s="4"/>
      <c r="ADL29" s="4"/>
      <c r="ADM29" s="4"/>
      <c r="ADN29" s="4"/>
      <c r="ADO29" s="4"/>
      <c r="ADP29" s="4"/>
      <c r="ADQ29" s="4"/>
      <c r="ADR29" s="4"/>
      <c r="ADS29" s="4"/>
      <c r="ADT29" s="4"/>
      <c r="ADU29" s="4"/>
      <c r="ADV29" s="4"/>
      <c r="ADW29" s="4"/>
      <c r="ADX29" s="4"/>
      <c r="ADY29" s="4"/>
      <c r="ADZ29" s="4"/>
      <c r="AEA29" s="4"/>
      <c r="AEB29" s="4"/>
      <c r="AEC29" s="4"/>
      <c r="AED29" s="4"/>
      <c r="AEE29" s="4"/>
      <c r="AEF29" s="4"/>
      <c r="AEG29" s="4"/>
      <c r="AEH29" s="4"/>
      <c r="AEI29" s="4"/>
      <c r="AEJ29" s="4"/>
      <c r="AEK29" s="4"/>
      <c r="AEL29" s="4"/>
      <c r="AEM29" s="4"/>
      <c r="AEN29" s="4"/>
      <c r="AEO29" s="4"/>
      <c r="AEP29" s="4"/>
      <c r="AEQ29" s="4"/>
      <c r="AER29" s="4"/>
      <c r="AES29" s="4"/>
      <c r="AET29" s="4"/>
      <c r="AEU29" s="4"/>
      <c r="AEV29" s="4"/>
      <c r="AEW29" s="4"/>
      <c r="AEX29" s="4"/>
      <c r="AEY29" s="4"/>
      <c r="AEZ29" s="4"/>
      <c r="AFA29" s="4"/>
      <c r="AFB29" s="4"/>
      <c r="AFC29" s="4"/>
      <c r="AFD29" s="4"/>
      <c r="AFE29" s="4"/>
      <c r="AFF29" s="4"/>
      <c r="AFG29" s="4"/>
      <c r="AFH29" s="4"/>
      <c r="AFI29" s="4"/>
      <c r="AFJ29" s="4"/>
      <c r="AFK29" s="4"/>
      <c r="AFL29" s="4"/>
      <c r="AFM29" s="4"/>
      <c r="AFN29" s="4"/>
      <c r="AFO29" s="4"/>
      <c r="AFP29" s="4"/>
      <c r="AFQ29" s="4"/>
      <c r="AFR29" s="4"/>
      <c r="AFS29" s="4"/>
      <c r="AFT29" s="4"/>
      <c r="AFU29" s="4"/>
      <c r="AFV29" s="4"/>
      <c r="AFW29" s="4"/>
      <c r="AFX29" s="4"/>
      <c r="AFY29" s="4"/>
      <c r="AFZ29" s="4"/>
      <c r="AGA29" s="4"/>
      <c r="AGB29" s="4"/>
      <c r="AGC29" s="4"/>
      <c r="AGD29" s="4"/>
      <c r="AGE29" s="4"/>
      <c r="AGF29" s="4"/>
      <c r="AGG29" s="4"/>
      <c r="AGH29" s="4"/>
      <c r="AGI29" s="4"/>
      <c r="AGJ29" s="4"/>
      <c r="AGK29" s="4"/>
      <c r="AGL29" s="4"/>
      <c r="AGM29" s="4"/>
      <c r="AGN29" s="4"/>
      <c r="AGO29" s="4"/>
      <c r="AGP29" s="4"/>
      <c r="AGQ29" s="4"/>
      <c r="AGR29" s="4"/>
      <c r="AGS29" s="4"/>
      <c r="AGT29" s="4"/>
      <c r="AGU29" s="4"/>
      <c r="AGV29" s="4"/>
      <c r="AGW29" s="4"/>
      <c r="AGX29" s="4"/>
      <c r="AGY29" s="4"/>
      <c r="AGZ29" s="4"/>
      <c r="AHA29" s="4"/>
      <c r="AHB29" s="4"/>
      <c r="AHC29" s="4"/>
      <c r="AHD29" s="4"/>
      <c r="AHE29" s="4"/>
      <c r="AHF29" s="4"/>
      <c r="AHG29" s="4"/>
      <c r="AHH29" s="4"/>
      <c r="AHI29" s="4"/>
      <c r="AHJ29" s="4"/>
      <c r="AHK29" s="4"/>
      <c r="AHL29" s="4"/>
      <c r="AHM29" s="4"/>
      <c r="AHN29" s="4"/>
      <c r="AHO29" s="4"/>
      <c r="AHP29" s="4"/>
      <c r="AHQ29" s="4"/>
      <c r="AHR29" s="4"/>
      <c r="AHS29" s="4"/>
      <c r="AHT29" s="4"/>
      <c r="AHU29" s="4"/>
      <c r="AHV29" s="4"/>
      <c r="AHW29" s="4"/>
      <c r="AHX29" s="4"/>
      <c r="AHY29" s="4"/>
      <c r="AHZ29" s="4"/>
      <c r="AIA29" s="4"/>
      <c r="AIB29" s="4"/>
      <c r="AIC29" s="4"/>
      <c r="AID29" s="4"/>
      <c r="AIE29" s="4"/>
      <c r="AIF29" s="4"/>
      <c r="AIG29" s="4"/>
      <c r="AIH29" s="4"/>
      <c r="AII29" s="4"/>
      <c r="AIJ29" s="4"/>
      <c r="AIK29" s="4"/>
      <c r="AIL29" s="4"/>
      <c r="AIM29" s="4"/>
      <c r="AIN29" s="4"/>
      <c r="AIO29" s="4"/>
      <c r="AIP29" s="4"/>
      <c r="AIQ29" s="4"/>
      <c r="AIR29" s="4"/>
      <c r="AIS29" s="4"/>
      <c r="AIT29" s="4"/>
      <c r="AIU29" s="4"/>
      <c r="AIV29" s="4"/>
      <c r="AIW29" s="4"/>
      <c r="AIX29" s="4"/>
      <c r="AIY29" s="4"/>
      <c r="AIZ29" s="4"/>
      <c r="AJA29" s="4"/>
      <c r="AJB29" s="4"/>
      <c r="AJC29" s="4"/>
      <c r="AJD29" s="4"/>
      <c r="AJE29" s="4"/>
      <c r="AJF29" s="4"/>
      <c r="AJG29" s="4"/>
      <c r="AJH29" s="4"/>
      <c r="AJI29" s="4"/>
      <c r="AJJ29" s="4"/>
      <c r="AJK29" s="4"/>
      <c r="AJL29" s="4"/>
      <c r="AJM29" s="4"/>
      <c r="AJN29" s="4"/>
      <c r="AJO29" s="4"/>
      <c r="AJP29" s="4"/>
      <c r="AJQ29" s="4"/>
      <c r="AJR29" s="4"/>
      <c r="AJS29" s="4"/>
      <c r="AJT29" s="4"/>
      <c r="AJU29" s="4"/>
      <c r="AJV29" s="4"/>
      <c r="AJW29" s="4"/>
      <c r="AJX29" s="4"/>
      <c r="AJY29" s="4"/>
      <c r="AJZ29" s="4"/>
      <c r="AKA29" s="4"/>
      <c r="AKB29" s="4"/>
      <c r="AKC29" s="4"/>
      <c r="AKD29" s="4"/>
      <c r="AKE29" s="4"/>
      <c r="AKF29" s="4"/>
      <c r="AKG29" s="4"/>
      <c r="AKH29" s="4"/>
      <c r="AKI29" s="4"/>
      <c r="AKJ29" s="4"/>
      <c r="AKK29" s="4"/>
      <c r="AKL29" s="4"/>
      <c r="AKM29" s="4"/>
      <c r="AKN29" s="4"/>
      <c r="AKO29" s="4"/>
      <c r="AKP29" s="4"/>
      <c r="AKQ29" s="4"/>
      <c r="AKR29" s="4"/>
      <c r="AKS29" s="4"/>
      <c r="AKT29" s="4"/>
      <c r="AKU29" s="4"/>
      <c r="AKV29" s="4"/>
      <c r="AKW29" s="4"/>
      <c r="AKX29" s="4"/>
      <c r="AKY29" s="4"/>
      <c r="AKZ29" s="4"/>
      <c r="ALA29" s="4"/>
      <c r="ALB29" s="4"/>
      <c r="ALC29" s="4"/>
      <c r="ALD29" s="4"/>
      <c r="ALE29" s="4"/>
      <c r="ALF29" s="4"/>
      <c r="ALG29" s="4"/>
      <c r="ALH29" s="4"/>
      <c r="ALI29" s="4"/>
      <c r="ALJ29" s="4"/>
      <c r="ALK29" s="4"/>
      <c r="ALL29" s="4"/>
      <c r="ALM29" s="4"/>
      <c r="ALN29" s="4"/>
      <c r="ALO29" s="4"/>
      <c r="ALP29" s="4"/>
      <c r="ALQ29" s="4"/>
      <c r="ALR29" s="4"/>
      <c r="ALS29" s="4"/>
      <c r="ALT29" s="4"/>
      <c r="ALU29" s="4"/>
      <c r="ALV29" s="4"/>
      <c r="ALW29" s="4"/>
      <c r="ALX29" s="4"/>
      <c r="ALY29" s="4"/>
      <c r="ALZ29" s="4"/>
      <c r="AMA29" s="4"/>
      <c r="AMB29" s="4"/>
      <c r="AMC29" s="4"/>
      <c r="AMD29" s="4"/>
      <c r="AME29" s="4"/>
      <c r="AMF29" s="4"/>
    </row>
    <row r="30" spans="1:1020" s="5" customFormat="1" ht="231" customHeight="1" x14ac:dyDescent="0.25">
      <c r="A30" s="115" t="s">
        <v>7</v>
      </c>
      <c r="B30" s="7" t="s">
        <v>398</v>
      </c>
      <c r="C30" s="65">
        <v>1</v>
      </c>
      <c r="D30" s="65" t="s">
        <v>399</v>
      </c>
      <c r="E30" s="7" t="s">
        <v>400</v>
      </c>
      <c r="F30" s="74">
        <v>41000</v>
      </c>
      <c r="G30" s="74">
        <f t="shared" si="18"/>
        <v>41000</v>
      </c>
      <c r="H30" s="58">
        <f t="shared" si="26"/>
        <v>4188.2293985563811</v>
      </c>
      <c r="I30" s="58">
        <f t="shared" si="19"/>
        <v>4188.2293985563811</v>
      </c>
      <c r="J30" s="58">
        <f t="shared" si="24"/>
        <v>45188.229398556381</v>
      </c>
      <c r="K30" s="56">
        <f t="shared" si="24"/>
        <v>45188.229398556381</v>
      </c>
      <c r="L30" s="57">
        <f t="shared" si="25"/>
        <v>54677.75757225322</v>
      </c>
      <c r="M30" s="56">
        <f t="shared" si="25"/>
        <v>54677.75757225322</v>
      </c>
      <c r="N30" s="94">
        <f t="shared" si="20"/>
        <v>3098.5789640961102</v>
      </c>
      <c r="O30" s="73">
        <f t="shared" si="21"/>
        <v>3098.5789640961102</v>
      </c>
      <c r="P30" s="94">
        <f t="shared" si="22"/>
        <v>57776.336536349329</v>
      </c>
      <c r="Q30" s="73">
        <f t="shared" si="23"/>
        <v>57776.336536349329</v>
      </c>
      <c r="R30" s="141"/>
      <c r="S30" s="141"/>
    </row>
    <row r="31" spans="1:1020" customFormat="1" ht="102.6" customHeight="1" x14ac:dyDescent="0.25">
      <c r="A31" s="115" t="s">
        <v>7</v>
      </c>
      <c r="B31" s="6" t="s">
        <v>401</v>
      </c>
      <c r="C31" s="63">
        <v>1</v>
      </c>
      <c r="D31" s="63"/>
      <c r="E31" s="7" t="s">
        <v>389</v>
      </c>
      <c r="F31" s="72">
        <v>14700</v>
      </c>
      <c r="G31" s="72">
        <f t="shared" si="18"/>
        <v>14700</v>
      </c>
      <c r="H31" s="58">
        <f t="shared" si="26"/>
        <v>1501.6334672872879</v>
      </c>
      <c r="I31" s="58">
        <f t="shared" si="19"/>
        <v>1501.6334672872879</v>
      </c>
      <c r="J31" s="58">
        <f t="shared" si="24"/>
        <v>16201.633467287287</v>
      </c>
      <c r="K31" s="56">
        <f t="shared" si="24"/>
        <v>16201.633467287287</v>
      </c>
      <c r="L31" s="57">
        <f t="shared" si="25"/>
        <v>19603.976495417617</v>
      </c>
      <c r="M31" s="56">
        <f t="shared" si="25"/>
        <v>19603.976495417617</v>
      </c>
      <c r="N31" s="94">
        <f t="shared" si="20"/>
        <v>1110.9539212734835</v>
      </c>
      <c r="O31" s="73">
        <f t="shared" si="21"/>
        <v>1110.9539212734835</v>
      </c>
      <c r="P31" s="94">
        <f t="shared" si="22"/>
        <v>20714.930416691102</v>
      </c>
      <c r="Q31" s="73">
        <f t="shared" si="23"/>
        <v>20714.930416691102</v>
      </c>
      <c r="R31" s="140"/>
      <c r="S31" s="140"/>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c r="IW31" s="4"/>
      <c r="IX31" s="4"/>
      <c r="IY31" s="4"/>
      <c r="IZ31" s="4"/>
      <c r="JA31" s="4"/>
      <c r="JB31" s="4"/>
      <c r="JC31" s="4"/>
      <c r="JD31" s="4"/>
      <c r="JE31" s="4"/>
      <c r="JF31" s="4"/>
      <c r="JG31" s="4"/>
      <c r="JH31" s="4"/>
      <c r="JI31" s="4"/>
      <c r="JJ31" s="4"/>
      <c r="JK31" s="4"/>
      <c r="JL31" s="4"/>
      <c r="JM31" s="4"/>
      <c r="JN31" s="4"/>
      <c r="JO31" s="4"/>
      <c r="JP31" s="4"/>
      <c r="JQ31" s="4"/>
      <c r="JR31" s="4"/>
      <c r="JS31" s="4"/>
      <c r="JT31" s="4"/>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4"/>
      <c r="NH31" s="4"/>
      <c r="NI31" s="4"/>
      <c r="NJ31" s="4"/>
      <c r="NK31" s="4"/>
      <c r="NL31" s="4"/>
      <c r="NM31" s="4"/>
      <c r="NN31" s="4"/>
      <c r="NO31" s="4"/>
      <c r="NP31" s="4"/>
      <c r="NQ31" s="4"/>
      <c r="NR31" s="4"/>
      <c r="NS31" s="4"/>
      <c r="NT31" s="4"/>
      <c r="NU31" s="4"/>
      <c r="NV31" s="4"/>
      <c r="NW31" s="4"/>
      <c r="NX31" s="4"/>
      <c r="NY31" s="4"/>
      <c r="NZ31" s="4"/>
      <c r="OA31" s="4"/>
      <c r="OB31" s="4"/>
      <c r="OC31" s="4"/>
      <c r="OD31" s="4"/>
      <c r="OE31" s="4"/>
      <c r="OF31" s="4"/>
      <c r="OG31" s="4"/>
      <c r="OH31" s="4"/>
      <c r="OI31" s="4"/>
      <c r="OJ31" s="4"/>
      <c r="OK31" s="4"/>
      <c r="OL31" s="4"/>
      <c r="OM31" s="4"/>
      <c r="ON31" s="4"/>
      <c r="OO31" s="4"/>
      <c r="OP31" s="4"/>
      <c r="OQ31" s="4"/>
      <c r="OR31" s="4"/>
      <c r="OS31" s="4"/>
      <c r="OT31" s="4"/>
      <c r="OU31" s="4"/>
      <c r="OV31" s="4"/>
      <c r="OW31" s="4"/>
      <c r="OX31" s="4"/>
      <c r="OY31" s="4"/>
      <c r="OZ31" s="4"/>
      <c r="PA31" s="4"/>
      <c r="PB31" s="4"/>
      <c r="PC31" s="4"/>
      <c r="PD31" s="4"/>
      <c r="PE31" s="4"/>
      <c r="PF31" s="4"/>
      <c r="PG31" s="4"/>
      <c r="PH31" s="4"/>
      <c r="PI31" s="4"/>
      <c r="PJ31" s="4"/>
      <c r="PK31" s="4"/>
      <c r="PL31" s="4"/>
      <c r="PM31" s="4"/>
      <c r="PN31" s="4"/>
      <c r="PO31" s="4"/>
      <c r="PP31" s="4"/>
      <c r="PQ31" s="4"/>
      <c r="PR31" s="4"/>
      <c r="PS31" s="4"/>
      <c r="PT31" s="4"/>
      <c r="PU31" s="4"/>
      <c r="PV31" s="4"/>
      <c r="PW31" s="4"/>
      <c r="PX31" s="4"/>
      <c r="PY31" s="4"/>
      <c r="PZ31" s="4"/>
      <c r="QA31" s="4"/>
      <c r="QB31" s="4"/>
      <c r="QC31" s="4"/>
      <c r="QD31" s="4"/>
      <c r="QE31" s="4"/>
      <c r="QF31" s="4"/>
      <c r="QG31" s="4"/>
      <c r="QH31" s="4"/>
      <c r="QI31" s="4"/>
      <c r="QJ31" s="4"/>
      <c r="QK31" s="4"/>
      <c r="QL31" s="4"/>
      <c r="QM31" s="4"/>
      <c r="QN31" s="4"/>
      <c r="QO31" s="4"/>
      <c r="QP31" s="4"/>
      <c r="QQ31" s="4"/>
      <c r="QR31" s="4"/>
      <c r="QS31" s="4"/>
      <c r="QT31" s="4"/>
      <c r="QU31" s="4"/>
      <c r="QV31" s="4"/>
      <c r="QW31" s="4"/>
      <c r="QX31" s="4"/>
      <c r="QY31" s="4"/>
      <c r="QZ31" s="4"/>
      <c r="RA31" s="4"/>
      <c r="RB31" s="4"/>
      <c r="RC31" s="4"/>
      <c r="RD31" s="4"/>
      <c r="RE31" s="4"/>
      <c r="RF31" s="4"/>
      <c r="RG31" s="4"/>
      <c r="RH31" s="4"/>
      <c r="RI31" s="4"/>
      <c r="RJ31" s="4"/>
      <c r="RK31" s="4"/>
      <c r="RL31" s="4"/>
      <c r="RM31" s="4"/>
      <c r="RN31" s="4"/>
      <c r="RO31" s="4"/>
      <c r="RP31" s="4"/>
      <c r="RQ31" s="4"/>
      <c r="RR31" s="4"/>
      <c r="RS31" s="4"/>
      <c r="RT31" s="4"/>
      <c r="RU31" s="4"/>
      <c r="RV31" s="4"/>
      <c r="RW31" s="4"/>
      <c r="RX31" s="4"/>
      <c r="RY31" s="4"/>
      <c r="RZ31" s="4"/>
      <c r="SA31" s="4"/>
      <c r="SB31" s="4"/>
      <c r="SC31" s="4"/>
      <c r="SD31" s="4"/>
      <c r="SE31" s="4"/>
      <c r="SF31" s="4"/>
      <c r="SG31" s="4"/>
      <c r="SH31" s="4"/>
      <c r="SI31" s="4"/>
      <c r="SJ31" s="4"/>
      <c r="SK31" s="4"/>
      <c r="SL31" s="4"/>
      <c r="SM31" s="4"/>
      <c r="SN31" s="4"/>
      <c r="SO31" s="4"/>
      <c r="SP31" s="4"/>
      <c r="SQ31" s="4"/>
      <c r="SR31" s="4"/>
      <c r="SS31" s="4"/>
      <c r="ST31" s="4"/>
      <c r="SU31" s="4"/>
      <c r="SV31" s="4"/>
      <c r="SW31" s="4"/>
      <c r="SX31" s="4"/>
      <c r="SY31" s="4"/>
      <c r="SZ31" s="4"/>
      <c r="TA31" s="4"/>
      <c r="TB31" s="4"/>
      <c r="TC31" s="4"/>
      <c r="TD31" s="4"/>
      <c r="TE31" s="4"/>
      <c r="TF31" s="4"/>
      <c r="TG31" s="4"/>
      <c r="TH31" s="4"/>
      <c r="TI31" s="4"/>
      <c r="TJ31" s="4"/>
      <c r="TK31" s="4"/>
      <c r="TL31" s="4"/>
      <c r="TM31" s="4"/>
      <c r="TN31" s="4"/>
      <c r="TO31" s="4"/>
      <c r="TP31" s="4"/>
      <c r="TQ31" s="4"/>
      <c r="TR31" s="4"/>
      <c r="TS31" s="4"/>
      <c r="TT31" s="4"/>
      <c r="TU31" s="4"/>
      <c r="TV31" s="4"/>
      <c r="TW31" s="4"/>
      <c r="TX31" s="4"/>
      <c r="TY31" s="4"/>
      <c r="TZ31" s="4"/>
      <c r="UA31" s="4"/>
      <c r="UB31" s="4"/>
      <c r="UC31" s="4"/>
      <c r="UD31" s="4"/>
      <c r="UE31" s="4"/>
      <c r="UF31" s="4"/>
      <c r="UG31" s="4"/>
      <c r="UH31" s="4"/>
      <c r="UI31" s="4"/>
      <c r="UJ31" s="4"/>
      <c r="UK31" s="4"/>
      <c r="UL31" s="4"/>
      <c r="UM31" s="4"/>
      <c r="UN31" s="4"/>
      <c r="UO31" s="4"/>
      <c r="UP31" s="4"/>
      <c r="UQ31" s="4"/>
      <c r="UR31" s="4"/>
      <c r="US31" s="4"/>
      <c r="UT31" s="4"/>
      <c r="UU31" s="4"/>
      <c r="UV31" s="4"/>
      <c r="UW31" s="4"/>
      <c r="UX31" s="4"/>
      <c r="UY31" s="4"/>
      <c r="UZ31" s="4"/>
      <c r="VA31" s="4"/>
      <c r="VB31" s="4"/>
      <c r="VC31" s="4"/>
      <c r="VD31" s="4"/>
      <c r="VE31" s="4"/>
      <c r="VF31" s="4"/>
      <c r="VG31" s="4"/>
      <c r="VH31" s="4"/>
      <c r="VI31" s="4"/>
      <c r="VJ31" s="4"/>
      <c r="VK31" s="4"/>
      <c r="VL31" s="4"/>
      <c r="VM31" s="4"/>
      <c r="VN31" s="4"/>
      <c r="VO31" s="4"/>
      <c r="VP31" s="4"/>
      <c r="VQ31" s="4"/>
      <c r="VR31" s="4"/>
      <c r="VS31" s="4"/>
      <c r="VT31" s="4"/>
      <c r="VU31" s="4"/>
      <c r="VV31" s="4"/>
      <c r="VW31" s="4"/>
      <c r="VX31" s="4"/>
      <c r="VY31" s="4"/>
      <c r="VZ31" s="4"/>
      <c r="WA31" s="4"/>
      <c r="WB31" s="4"/>
      <c r="WC31" s="4"/>
      <c r="WD31" s="4"/>
      <c r="WE31" s="4"/>
      <c r="WF31" s="4"/>
      <c r="WG31" s="4"/>
      <c r="WH31" s="4"/>
      <c r="WI31" s="4"/>
      <c r="WJ31" s="4"/>
      <c r="WK31" s="4"/>
      <c r="WL31" s="4"/>
      <c r="WM31" s="4"/>
      <c r="WN31" s="4"/>
      <c r="WO31" s="4"/>
      <c r="WP31" s="4"/>
      <c r="WQ31" s="4"/>
      <c r="WR31" s="4"/>
      <c r="WS31" s="4"/>
      <c r="WT31" s="4"/>
      <c r="WU31" s="4"/>
      <c r="WV31" s="4"/>
      <c r="WW31" s="4"/>
      <c r="WX31" s="4"/>
      <c r="WY31" s="4"/>
      <c r="WZ31" s="4"/>
      <c r="XA31" s="4"/>
      <c r="XB31" s="4"/>
      <c r="XC31" s="4"/>
      <c r="XD31" s="4"/>
      <c r="XE31" s="4"/>
      <c r="XF31" s="4"/>
      <c r="XG31" s="4"/>
      <c r="XH31" s="4"/>
      <c r="XI31" s="4"/>
      <c r="XJ31" s="4"/>
      <c r="XK31" s="4"/>
      <c r="XL31" s="4"/>
      <c r="XM31" s="4"/>
      <c r="XN31" s="4"/>
      <c r="XO31" s="4"/>
      <c r="XP31" s="4"/>
      <c r="XQ31" s="4"/>
      <c r="XR31" s="4"/>
      <c r="XS31" s="4"/>
      <c r="XT31" s="4"/>
      <c r="XU31" s="4"/>
      <c r="XV31" s="4"/>
      <c r="XW31" s="4"/>
      <c r="XX31" s="4"/>
      <c r="XY31" s="4"/>
      <c r="XZ31" s="4"/>
      <c r="YA31" s="4"/>
      <c r="YB31" s="4"/>
      <c r="YC31" s="4"/>
      <c r="YD31" s="4"/>
      <c r="YE31" s="4"/>
      <c r="YF31" s="4"/>
      <c r="YG31" s="4"/>
      <c r="YH31" s="4"/>
      <c r="YI31" s="4"/>
      <c r="YJ31" s="4"/>
      <c r="YK31" s="4"/>
      <c r="YL31" s="4"/>
      <c r="YM31" s="4"/>
      <c r="YN31" s="4"/>
      <c r="YO31" s="4"/>
      <c r="YP31" s="4"/>
      <c r="YQ31" s="4"/>
      <c r="YR31" s="4"/>
      <c r="YS31" s="4"/>
      <c r="YT31" s="4"/>
      <c r="YU31" s="4"/>
      <c r="YV31" s="4"/>
      <c r="YW31" s="4"/>
      <c r="YX31" s="4"/>
      <c r="YY31" s="4"/>
      <c r="YZ31" s="4"/>
      <c r="ZA31" s="4"/>
      <c r="ZB31" s="4"/>
      <c r="ZC31" s="4"/>
      <c r="ZD31" s="4"/>
      <c r="ZE31" s="4"/>
      <c r="ZF31" s="4"/>
      <c r="ZG31" s="4"/>
      <c r="ZH31" s="4"/>
      <c r="ZI31" s="4"/>
      <c r="ZJ31" s="4"/>
      <c r="ZK31" s="4"/>
      <c r="ZL31" s="4"/>
      <c r="ZM31" s="4"/>
      <c r="ZN31" s="4"/>
      <c r="ZO31" s="4"/>
      <c r="ZP31" s="4"/>
      <c r="ZQ31" s="4"/>
      <c r="ZR31" s="4"/>
      <c r="ZS31" s="4"/>
      <c r="ZT31" s="4"/>
      <c r="ZU31" s="4"/>
      <c r="ZV31" s="4"/>
      <c r="ZW31" s="4"/>
      <c r="ZX31" s="4"/>
      <c r="ZY31" s="4"/>
      <c r="ZZ31" s="4"/>
      <c r="AAA31" s="4"/>
      <c r="AAB31" s="4"/>
      <c r="AAC31" s="4"/>
      <c r="AAD31" s="4"/>
      <c r="AAE31" s="4"/>
      <c r="AAF31" s="4"/>
      <c r="AAG31" s="4"/>
      <c r="AAH31" s="4"/>
      <c r="AAI31" s="4"/>
      <c r="AAJ31" s="4"/>
      <c r="AAK31" s="4"/>
      <c r="AAL31" s="4"/>
      <c r="AAM31" s="4"/>
      <c r="AAN31" s="4"/>
      <c r="AAO31" s="4"/>
      <c r="AAP31" s="4"/>
      <c r="AAQ31" s="4"/>
      <c r="AAR31" s="4"/>
      <c r="AAS31" s="4"/>
      <c r="AAT31" s="4"/>
      <c r="AAU31" s="4"/>
      <c r="AAV31" s="4"/>
      <c r="AAW31" s="4"/>
      <c r="AAX31" s="4"/>
      <c r="AAY31" s="4"/>
      <c r="AAZ31" s="4"/>
      <c r="ABA31" s="4"/>
      <c r="ABB31" s="4"/>
      <c r="ABC31" s="4"/>
      <c r="ABD31" s="4"/>
      <c r="ABE31" s="4"/>
      <c r="ABF31" s="4"/>
      <c r="ABG31" s="4"/>
      <c r="ABH31" s="4"/>
      <c r="ABI31" s="4"/>
      <c r="ABJ31" s="4"/>
      <c r="ABK31" s="4"/>
      <c r="ABL31" s="4"/>
      <c r="ABM31" s="4"/>
      <c r="ABN31" s="4"/>
      <c r="ABO31" s="4"/>
      <c r="ABP31" s="4"/>
      <c r="ABQ31" s="4"/>
      <c r="ABR31" s="4"/>
      <c r="ABS31" s="4"/>
      <c r="ABT31" s="4"/>
      <c r="ABU31" s="4"/>
      <c r="ABV31" s="4"/>
      <c r="ABW31" s="4"/>
      <c r="ABX31" s="4"/>
      <c r="ABY31" s="4"/>
      <c r="ABZ31" s="4"/>
      <c r="ACA31" s="4"/>
      <c r="ACB31" s="4"/>
      <c r="ACC31" s="4"/>
      <c r="ACD31" s="4"/>
      <c r="ACE31" s="4"/>
      <c r="ACF31" s="4"/>
      <c r="ACG31" s="4"/>
      <c r="ACH31" s="4"/>
      <c r="ACI31" s="4"/>
      <c r="ACJ31" s="4"/>
      <c r="ACK31" s="4"/>
      <c r="ACL31" s="4"/>
      <c r="ACM31" s="4"/>
      <c r="ACN31" s="4"/>
      <c r="ACO31" s="4"/>
      <c r="ACP31" s="4"/>
      <c r="ACQ31" s="4"/>
      <c r="ACR31" s="4"/>
      <c r="ACS31" s="4"/>
      <c r="ACT31" s="4"/>
      <c r="ACU31" s="4"/>
      <c r="ACV31" s="4"/>
      <c r="ACW31" s="4"/>
      <c r="ACX31" s="4"/>
      <c r="ACY31" s="4"/>
      <c r="ACZ31" s="4"/>
      <c r="ADA31" s="4"/>
      <c r="ADB31" s="4"/>
      <c r="ADC31" s="4"/>
      <c r="ADD31" s="4"/>
      <c r="ADE31" s="4"/>
      <c r="ADF31" s="4"/>
      <c r="ADG31" s="4"/>
      <c r="ADH31" s="4"/>
      <c r="ADI31" s="4"/>
      <c r="ADJ31" s="4"/>
      <c r="ADK31" s="4"/>
      <c r="ADL31" s="4"/>
      <c r="ADM31" s="4"/>
      <c r="ADN31" s="4"/>
      <c r="ADO31" s="4"/>
      <c r="ADP31" s="4"/>
      <c r="ADQ31" s="4"/>
      <c r="ADR31" s="4"/>
      <c r="ADS31" s="4"/>
      <c r="ADT31" s="4"/>
      <c r="ADU31" s="4"/>
      <c r="ADV31" s="4"/>
      <c r="ADW31" s="4"/>
      <c r="ADX31" s="4"/>
      <c r="ADY31" s="4"/>
      <c r="ADZ31" s="4"/>
      <c r="AEA31" s="4"/>
      <c r="AEB31" s="4"/>
      <c r="AEC31" s="4"/>
      <c r="AED31" s="4"/>
      <c r="AEE31" s="4"/>
      <c r="AEF31" s="4"/>
      <c r="AEG31" s="4"/>
      <c r="AEH31" s="4"/>
      <c r="AEI31" s="4"/>
      <c r="AEJ31" s="4"/>
      <c r="AEK31" s="4"/>
      <c r="AEL31" s="4"/>
      <c r="AEM31" s="4"/>
      <c r="AEN31" s="4"/>
      <c r="AEO31" s="4"/>
      <c r="AEP31" s="4"/>
      <c r="AEQ31" s="4"/>
      <c r="AER31" s="4"/>
      <c r="AES31" s="4"/>
      <c r="AET31" s="4"/>
      <c r="AEU31" s="4"/>
      <c r="AEV31" s="4"/>
      <c r="AEW31" s="4"/>
      <c r="AEX31" s="4"/>
      <c r="AEY31" s="4"/>
      <c r="AEZ31" s="4"/>
      <c r="AFA31" s="4"/>
      <c r="AFB31" s="4"/>
      <c r="AFC31" s="4"/>
      <c r="AFD31" s="4"/>
      <c r="AFE31" s="4"/>
      <c r="AFF31" s="4"/>
      <c r="AFG31" s="4"/>
      <c r="AFH31" s="4"/>
      <c r="AFI31" s="4"/>
      <c r="AFJ31" s="4"/>
      <c r="AFK31" s="4"/>
      <c r="AFL31" s="4"/>
      <c r="AFM31" s="4"/>
      <c r="AFN31" s="4"/>
      <c r="AFO31" s="4"/>
      <c r="AFP31" s="4"/>
      <c r="AFQ31" s="4"/>
      <c r="AFR31" s="4"/>
      <c r="AFS31" s="4"/>
      <c r="AFT31" s="4"/>
      <c r="AFU31" s="4"/>
      <c r="AFV31" s="4"/>
      <c r="AFW31" s="4"/>
      <c r="AFX31" s="4"/>
      <c r="AFY31" s="4"/>
      <c r="AFZ31" s="4"/>
      <c r="AGA31" s="4"/>
      <c r="AGB31" s="4"/>
      <c r="AGC31" s="4"/>
      <c r="AGD31" s="4"/>
      <c r="AGE31" s="4"/>
      <c r="AGF31" s="4"/>
      <c r="AGG31" s="4"/>
      <c r="AGH31" s="4"/>
      <c r="AGI31" s="4"/>
      <c r="AGJ31" s="4"/>
      <c r="AGK31" s="4"/>
      <c r="AGL31" s="4"/>
      <c r="AGM31" s="4"/>
      <c r="AGN31" s="4"/>
      <c r="AGO31" s="4"/>
      <c r="AGP31" s="4"/>
      <c r="AGQ31" s="4"/>
      <c r="AGR31" s="4"/>
      <c r="AGS31" s="4"/>
      <c r="AGT31" s="4"/>
      <c r="AGU31" s="4"/>
      <c r="AGV31" s="4"/>
      <c r="AGW31" s="4"/>
      <c r="AGX31" s="4"/>
      <c r="AGY31" s="4"/>
      <c r="AGZ31" s="4"/>
      <c r="AHA31" s="4"/>
      <c r="AHB31" s="4"/>
      <c r="AHC31" s="4"/>
      <c r="AHD31" s="4"/>
      <c r="AHE31" s="4"/>
      <c r="AHF31" s="4"/>
      <c r="AHG31" s="4"/>
      <c r="AHH31" s="4"/>
      <c r="AHI31" s="4"/>
      <c r="AHJ31" s="4"/>
      <c r="AHK31" s="4"/>
      <c r="AHL31" s="4"/>
      <c r="AHM31" s="4"/>
      <c r="AHN31" s="4"/>
      <c r="AHO31" s="4"/>
      <c r="AHP31" s="4"/>
      <c r="AHQ31" s="4"/>
      <c r="AHR31" s="4"/>
      <c r="AHS31" s="4"/>
      <c r="AHT31" s="4"/>
      <c r="AHU31" s="4"/>
      <c r="AHV31" s="4"/>
      <c r="AHW31" s="4"/>
      <c r="AHX31" s="4"/>
      <c r="AHY31" s="4"/>
      <c r="AHZ31" s="4"/>
      <c r="AIA31" s="4"/>
      <c r="AIB31" s="4"/>
      <c r="AIC31" s="4"/>
      <c r="AID31" s="4"/>
      <c r="AIE31" s="4"/>
      <c r="AIF31" s="4"/>
      <c r="AIG31" s="4"/>
      <c r="AIH31" s="4"/>
      <c r="AII31" s="4"/>
      <c r="AIJ31" s="4"/>
      <c r="AIK31" s="4"/>
      <c r="AIL31" s="4"/>
      <c r="AIM31" s="4"/>
      <c r="AIN31" s="4"/>
      <c r="AIO31" s="4"/>
      <c r="AIP31" s="4"/>
      <c r="AIQ31" s="4"/>
      <c r="AIR31" s="4"/>
      <c r="AIS31" s="4"/>
      <c r="AIT31" s="4"/>
      <c r="AIU31" s="4"/>
      <c r="AIV31" s="4"/>
      <c r="AIW31" s="4"/>
      <c r="AIX31" s="4"/>
      <c r="AIY31" s="4"/>
      <c r="AIZ31" s="4"/>
      <c r="AJA31" s="4"/>
      <c r="AJB31" s="4"/>
      <c r="AJC31" s="4"/>
      <c r="AJD31" s="4"/>
      <c r="AJE31" s="4"/>
      <c r="AJF31" s="4"/>
      <c r="AJG31" s="4"/>
      <c r="AJH31" s="4"/>
      <c r="AJI31" s="4"/>
      <c r="AJJ31" s="4"/>
      <c r="AJK31" s="4"/>
      <c r="AJL31" s="4"/>
      <c r="AJM31" s="4"/>
      <c r="AJN31" s="4"/>
      <c r="AJO31" s="4"/>
      <c r="AJP31" s="4"/>
      <c r="AJQ31" s="4"/>
      <c r="AJR31" s="4"/>
      <c r="AJS31" s="4"/>
      <c r="AJT31" s="4"/>
      <c r="AJU31" s="4"/>
      <c r="AJV31" s="4"/>
      <c r="AJW31" s="4"/>
      <c r="AJX31" s="4"/>
      <c r="AJY31" s="4"/>
      <c r="AJZ31" s="4"/>
      <c r="AKA31" s="4"/>
      <c r="AKB31" s="4"/>
      <c r="AKC31" s="4"/>
      <c r="AKD31" s="4"/>
      <c r="AKE31" s="4"/>
      <c r="AKF31" s="4"/>
      <c r="AKG31" s="4"/>
      <c r="AKH31" s="4"/>
      <c r="AKI31" s="4"/>
      <c r="AKJ31" s="4"/>
      <c r="AKK31" s="4"/>
      <c r="AKL31" s="4"/>
      <c r="AKM31" s="4"/>
      <c r="AKN31" s="4"/>
      <c r="AKO31" s="4"/>
      <c r="AKP31" s="4"/>
      <c r="AKQ31" s="4"/>
      <c r="AKR31" s="4"/>
      <c r="AKS31" s="4"/>
      <c r="AKT31" s="4"/>
      <c r="AKU31" s="4"/>
      <c r="AKV31" s="4"/>
      <c r="AKW31" s="4"/>
      <c r="AKX31" s="4"/>
      <c r="AKY31" s="4"/>
      <c r="AKZ31" s="4"/>
      <c r="ALA31" s="4"/>
      <c r="ALB31" s="4"/>
      <c r="ALC31" s="4"/>
      <c r="ALD31" s="4"/>
      <c r="ALE31" s="4"/>
      <c r="ALF31" s="4"/>
      <c r="ALG31" s="4"/>
      <c r="ALH31" s="4"/>
      <c r="ALI31" s="4"/>
      <c r="ALJ31" s="4"/>
      <c r="ALK31" s="4"/>
      <c r="ALL31" s="4"/>
      <c r="ALM31" s="4"/>
      <c r="ALN31" s="4"/>
      <c r="ALO31" s="4"/>
      <c r="ALP31" s="4"/>
      <c r="ALQ31" s="4"/>
      <c r="ALR31" s="4"/>
      <c r="ALS31" s="4"/>
      <c r="ALT31" s="4"/>
      <c r="ALU31" s="4"/>
      <c r="ALV31" s="4"/>
      <c r="ALW31" s="4"/>
      <c r="ALX31" s="4"/>
      <c r="ALY31" s="4"/>
      <c r="ALZ31" s="4"/>
      <c r="AMA31" s="4"/>
      <c r="AMB31" s="4"/>
      <c r="AMC31" s="4"/>
      <c r="AMD31" s="4"/>
      <c r="AME31" s="4"/>
      <c r="AMF31" s="4"/>
    </row>
    <row r="32" spans="1:1020" s="5" customFormat="1" ht="104.65" customHeight="1" x14ac:dyDescent="0.25">
      <c r="A32" s="115" t="s">
        <v>7</v>
      </c>
      <c r="B32" s="7" t="s">
        <v>172</v>
      </c>
      <c r="C32" s="65">
        <v>1</v>
      </c>
      <c r="D32" s="7" t="s">
        <v>173</v>
      </c>
      <c r="E32" s="7" t="s">
        <v>171</v>
      </c>
      <c r="F32" s="33">
        <v>8253.75</v>
      </c>
      <c r="G32" s="34">
        <f t="shared" si="18"/>
        <v>8253.75</v>
      </c>
      <c r="H32" s="58">
        <f t="shared" ref="H32:H37" si="27">25975/482327.49*F32</f>
        <v>444.49292378089422</v>
      </c>
      <c r="I32" s="58">
        <f t="shared" si="19"/>
        <v>444.49292378089422</v>
      </c>
      <c r="J32" s="58">
        <f t="shared" ref="J32:K39" si="28">F32+H32</f>
        <v>8698.2429237808938</v>
      </c>
      <c r="K32" s="56">
        <f t="shared" si="28"/>
        <v>8698.2429237808938</v>
      </c>
      <c r="L32" s="57">
        <f t="shared" ref="L32:M39" si="29">J32*1.21</f>
        <v>10524.873937774881</v>
      </c>
      <c r="M32" s="56">
        <f t="shared" si="29"/>
        <v>10524.873937774881</v>
      </c>
      <c r="N32" s="94">
        <f t="shared" si="20"/>
        <v>596.44276633433128</v>
      </c>
      <c r="O32" s="73">
        <f t="shared" si="21"/>
        <v>596.44276633433128</v>
      </c>
      <c r="P32" s="94">
        <f t="shared" si="22"/>
        <v>11121.316704109213</v>
      </c>
      <c r="Q32" s="73">
        <f t="shared" si="23"/>
        <v>11121.316704109213</v>
      </c>
      <c r="R32" s="141"/>
      <c r="S32" s="141"/>
    </row>
    <row r="33" spans="1:19" s="5" customFormat="1" ht="118.9" customHeight="1" x14ac:dyDescent="0.25">
      <c r="A33" s="115" t="s">
        <v>7</v>
      </c>
      <c r="B33" s="7" t="s">
        <v>115</v>
      </c>
      <c r="C33" s="65">
        <v>2</v>
      </c>
      <c r="D33" s="7" t="s">
        <v>116</v>
      </c>
      <c r="E33" s="7" t="s">
        <v>174</v>
      </c>
      <c r="F33" s="33">
        <v>10311.25</v>
      </c>
      <c r="G33" s="34">
        <f t="shared" si="18"/>
        <v>20622.5</v>
      </c>
      <c r="H33" s="58">
        <f t="shared" si="27"/>
        <v>555.29639985894232</v>
      </c>
      <c r="I33" s="58">
        <f t="shared" si="19"/>
        <v>1110.5927997178846</v>
      </c>
      <c r="J33" s="58">
        <f t="shared" si="28"/>
        <v>10866.546399858942</v>
      </c>
      <c r="K33" s="56">
        <f t="shared" si="28"/>
        <v>21733.092799717884</v>
      </c>
      <c r="L33" s="57">
        <f t="shared" si="29"/>
        <v>13148.521143829319</v>
      </c>
      <c r="M33" s="56">
        <f t="shared" si="29"/>
        <v>26297.042287658638</v>
      </c>
      <c r="N33" s="94">
        <f t="shared" si="20"/>
        <v>745.12439489503242</v>
      </c>
      <c r="O33" s="73">
        <f t="shared" si="21"/>
        <v>1490.2487897900648</v>
      </c>
      <c r="P33" s="94">
        <f t="shared" si="22"/>
        <v>13893.645538724351</v>
      </c>
      <c r="Q33" s="73">
        <f t="shared" si="23"/>
        <v>27787.291077448703</v>
      </c>
      <c r="R33" s="141"/>
      <c r="S33" s="141"/>
    </row>
    <row r="34" spans="1:19" s="5" customFormat="1" ht="94.5" customHeight="1" x14ac:dyDescent="0.25">
      <c r="A34" s="115" t="s">
        <v>7</v>
      </c>
      <c r="B34" s="7" t="s">
        <v>113</v>
      </c>
      <c r="C34" s="65">
        <v>1</v>
      </c>
      <c r="D34" s="46" t="s">
        <v>114</v>
      </c>
      <c r="E34" s="7" t="s">
        <v>326</v>
      </c>
      <c r="F34" s="33">
        <v>7230</v>
      </c>
      <c r="G34" s="34">
        <f t="shared" si="18"/>
        <v>7230</v>
      </c>
      <c r="H34" s="58">
        <f t="shared" si="27"/>
        <v>389.36045299843892</v>
      </c>
      <c r="I34" s="58">
        <f t="shared" si="19"/>
        <v>389.36045299843892</v>
      </c>
      <c r="J34" s="58">
        <f t="shared" si="28"/>
        <v>7619.3604529984386</v>
      </c>
      <c r="K34" s="56">
        <f t="shared" si="28"/>
        <v>7619.3604529984386</v>
      </c>
      <c r="L34" s="57">
        <f t="shared" si="29"/>
        <v>9219.4261481281101</v>
      </c>
      <c r="M34" s="56">
        <f t="shared" si="29"/>
        <v>9219.4261481281101</v>
      </c>
      <c r="N34" s="94">
        <f t="shared" si="20"/>
        <v>522.46326828377585</v>
      </c>
      <c r="O34" s="73">
        <f t="shared" si="21"/>
        <v>522.46326828377585</v>
      </c>
      <c r="P34" s="94">
        <f t="shared" si="22"/>
        <v>9741.8894164118865</v>
      </c>
      <c r="Q34" s="73">
        <f t="shared" si="23"/>
        <v>9741.8894164118865</v>
      </c>
      <c r="R34" s="141"/>
      <c r="S34" s="141"/>
    </row>
    <row r="35" spans="1:19" s="5" customFormat="1" ht="94.5" customHeight="1" x14ac:dyDescent="0.25">
      <c r="A35" s="115" t="s">
        <v>7</v>
      </c>
      <c r="B35" s="7" t="s">
        <v>176</v>
      </c>
      <c r="C35" s="65">
        <v>1</v>
      </c>
      <c r="D35" s="46">
        <v>1200</v>
      </c>
      <c r="E35" s="7" t="s">
        <v>177</v>
      </c>
      <c r="F35" s="33">
        <v>1355</v>
      </c>
      <c r="G35" s="34">
        <f t="shared" si="18"/>
        <v>1355</v>
      </c>
      <c r="H35" s="58">
        <f t="shared" si="27"/>
        <v>72.971426530136199</v>
      </c>
      <c r="I35" s="58">
        <f t="shared" si="19"/>
        <v>72.971426530136199</v>
      </c>
      <c r="J35" s="58">
        <f t="shared" si="28"/>
        <v>1427.9714265301361</v>
      </c>
      <c r="K35" s="56">
        <f t="shared" si="28"/>
        <v>1427.9714265301361</v>
      </c>
      <c r="L35" s="57">
        <f t="shared" si="29"/>
        <v>1727.8454261014647</v>
      </c>
      <c r="M35" s="56">
        <f t="shared" si="29"/>
        <v>1727.8454261014647</v>
      </c>
      <c r="N35" s="94">
        <f t="shared" si="20"/>
        <v>97.916698274483593</v>
      </c>
      <c r="O35" s="73">
        <f t="shared" si="21"/>
        <v>97.916698274483593</v>
      </c>
      <c r="P35" s="94">
        <f t="shared" si="22"/>
        <v>1825.7621243759484</v>
      </c>
      <c r="Q35" s="73">
        <f t="shared" si="23"/>
        <v>1825.7621243759484</v>
      </c>
      <c r="R35" s="141"/>
      <c r="S35" s="141"/>
    </row>
    <row r="36" spans="1:19" ht="84.4" customHeight="1" x14ac:dyDescent="0.25">
      <c r="A36" s="115" t="s">
        <v>7</v>
      </c>
      <c r="B36" s="6" t="s">
        <v>15</v>
      </c>
      <c r="C36" s="63">
        <v>4</v>
      </c>
      <c r="D36" s="6" t="s">
        <v>16</v>
      </c>
      <c r="E36" s="7" t="s">
        <v>321</v>
      </c>
      <c r="F36" s="33">
        <v>2350</v>
      </c>
      <c r="G36" s="33">
        <f t="shared" si="18"/>
        <v>9400</v>
      </c>
      <c r="H36" s="58">
        <f t="shared" si="27"/>
        <v>126.55561058732108</v>
      </c>
      <c r="I36" s="58">
        <f t="shared" si="19"/>
        <v>506.22244234928434</v>
      </c>
      <c r="J36" s="58">
        <f t="shared" si="28"/>
        <v>2476.5556105873211</v>
      </c>
      <c r="K36" s="56">
        <f t="shared" si="28"/>
        <v>9906.2224423492844</v>
      </c>
      <c r="L36" s="57">
        <f t="shared" si="29"/>
        <v>2996.6322888106583</v>
      </c>
      <c r="M36" s="56">
        <f t="shared" si="29"/>
        <v>11986.529155242633</v>
      </c>
      <c r="N36" s="94">
        <f t="shared" si="20"/>
        <v>169.81862800371692</v>
      </c>
      <c r="O36" s="73">
        <f t="shared" si="21"/>
        <v>679.2745120148677</v>
      </c>
      <c r="P36" s="94">
        <f t="shared" si="22"/>
        <v>3166.4509168143754</v>
      </c>
      <c r="Q36" s="73">
        <f t="shared" si="23"/>
        <v>12665.803667257502</v>
      </c>
      <c r="R36" s="140"/>
      <c r="S36" s="140"/>
    </row>
    <row r="37" spans="1:19" ht="70.900000000000006" customHeight="1" x14ac:dyDescent="0.25">
      <c r="A37" s="115" t="s">
        <v>7</v>
      </c>
      <c r="B37" s="6" t="s">
        <v>14</v>
      </c>
      <c r="C37" s="63">
        <v>4</v>
      </c>
      <c r="D37" s="6"/>
      <c r="E37" s="7" t="s">
        <v>322</v>
      </c>
      <c r="F37" s="33">
        <v>3112.5</v>
      </c>
      <c r="G37" s="33">
        <f t="shared" si="18"/>
        <v>12450</v>
      </c>
      <c r="H37" s="58">
        <f t="shared" si="27"/>
        <v>167.61886721405824</v>
      </c>
      <c r="I37" s="58">
        <f t="shared" si="19"/>
        <v>670.47546885623296</v>
      </c>
      <c r="J37" s="58">
        <f t="shared" si="28"/>
        <v>3280.1188672140584</v>
      </c>
      <c r="K37" s="56">
        <f t="shared" si="28"/>
        <v>13120.475468856233</v>
      </c>
      <c r="L37" s="57">
        <f t="shared" si="29"/>
        <v>3968.9438293290104</v>
      </c>
      <c r="M37" s="56">
        <f t="shared" si="29"/>
        <v>15875.775317316042</v>
      </c>
      <c r="N37" s="94">
        <f t="shared" si="20"/>
        <v>224.91935304747616</v>
      </c>
      <c r="O37" s="73">
        <f t="shared" si="21"/>
        <v>899.67741218990466</v>
      </c>
      <c r="P37" s="94">
        <f t="shared" si="22"/>
        <v>4193.8631823764863</v>
      </c>
      <c r="Q37" s="73">
        <f t="shared" si="23"/>
        <v>16775.452729505945</v>
      </c>
      <c r="R37" s="140"/>
      <c r="S37" s="140"/>
    </row>
    <row r="38" spans="1:19" s="1" customFormat="1" ht="116.45" customHeight="1" x14ac:dyDescent="0.25">
      <c r="A38" s="114" t="s">
        <v>7</v>
      </c>
      <c r="B38" s="32" t="s">
        <v>218</v>
      </c>
      <c r="C38" s="63">
        <v>1</v>
      </c>
      <c r="D38" s="3" t="s">
        <v>369</v>
      </c>
      <c r="E38" s="32" t="s">
        <v>370</v>
      </c>
      <c r="F38" s="50">
        <v>3398</v>
      </c>
      <c r="G38" s="50">
        <f t="shared" si="18"/>
        <v>3398</v>
      </c>
      <c r="H38" s="69">
        <f>85000/1872971.56*F38</f>
        <v>154.20949584520119</v>
      </c>
      <c r="I38" s="69">
        <f t="shared" si="19"/>
        <v>154.20949584520119</v>
      </c>
      <c r="J38" s="69">
        <f t="shared" si="28"/>
        <v>3552.2094958452012</v>
      </c>
      <c r="K38" s="68">
        <f t="shared" si="28"/>
        <v>3552.2094958452012</v>
      </c>
      <c r="L38" s="68">
        <f t="shared" si="29"/>
        <v>4298.1734899726935</v>
      </c>
      <c r="M38" s="95">
        <f t="shared" si="29"/>
        <v>4298.1734899726935</v>
      </c>
      <c r="N38" s="97">
        <f t="shared" si="20"/>
        <v>243.57674036770342</v>
      </c>
      <c r="O38" s="98">
        <f t="shared" si="21"/>
        <v>243.57674036770342</v>
      </c>
      <c r="P38" s="97">
        <f t="shared" si="22"/>
        <v>4541.7502303403971</v>
      </c>
      <c r="Q38" s="98">
        <f t="shared" si="23"/>
        <v>4541.7502303403971</v>
      </c>
      <c r="R38" s="139"/>
      <c r="S38" s="139"/>
    </row>
    <row r="39" spans="1:19" s="1" customFormat="1" ht="67.5" customHeight="1" x14ac:dyDescent="0.25">
      <c r="A39" s="114" t="s">
        <v>7</v>
      </c>
      <c r="B39" s="32" t="s">
        <v>105</v>
      </c>
      <c r="C39" s="63">
        <v>3</v>
      </c>
      <c r="D39" s="3" t="s">
        <v>102</v>
      </c>
      <c r="E39" s="32" t="s">
        <v>198</v>
      </c>
      <c r="F39" s="50">
        <v>249</v>
      </c>
      <c r="G39" s="50">
        <f t="shared" si="18"/>
        <v>747</v>
      </c>
      <c r="H39" s="69">
        <f t="shared" ref="H39" si="30">85000/1872971.56*F39</f>
        <v>11.300224975119216</v>
      </c>
      <c r="I39" s="69">
        <f t="shared" si="19"/>
        <v>33.900674925357649</v>
      </c>
      <c r="J39" s="69">
        <f t="shared" si="28"/>
        <v>260.30022497511919</v>
      </c>
      <c r="K39" s="68">
        <f t="shared" si="28"/>
        <v>780.90067492535763</v>
      </c>
      <c r="L39" s="68">
        <f t="shared" si="29"/>
        <v>314.96327221989424</v>
      </c>
      <c r="M39" s="95">
        <f t="shared" si="29"/>
        <v>944.88981665968277</v>
      </c>
      <c r="N39" s="97">
        <f t="shared" si="20"/>
        <v>17.84891358197709</v>
      </c>
      <c r="O39" s="98">
        <f t="shared" si="21"/>
        <v>53.546740745931274</v>
      </c>
      <c r="P39" s="97">
        <f t="shared" si="22"/>
        <v>332.81218580187135</v>
      </c>
      <c r="Q39" s="98">
        <f t="shared" si="23"/>
        <v>998.43655740561405</v>
      </c>
      <c r="R39" s="139"/>
      <c r="S39" s="139"/>
    </row>
    <row r="40" spans="1:19" s="1" customFormat="1" ht="73.900000000000006" customHeight="1" x14ac:dyDescent="0.25">
      <c r="A40" s="114" t="s">
        <v>7</v>
      </c>
      <c r="B40" s="32" t="s">
        <v>104</v>
      </c>
      <c r="C40" s="63">
        <v>3</v>
      </c>
      <c r="D40" s="3" t="s">
        <v>102</v>
      </c>
      <c r="E40" s="32" t="s">
        <v>199</v>
      </c>
      <c r="F40" s="50">
        <v>180</v>
      </c>
      <c r="G40" s="50">
        <f t="shared" ref="G40" si="31">C40*F40</f>
        <v>540</v>
      </c>
      <c r="H40" s="69">
        <f t="shared" ref="H40" si="32">85000/1872971.56*F40</f>
        <v>8.1688373314114813</v>
      </c>
      <c r="I40" s="69">
        <f t="shared" ref="I40" si="33">C40*H40</f>
        <v>24.506511994234444</v>
      </c>
      <c r="J40" s="69">
        <f t="shared" ref="J40:K40" si="34">F40+H40</f>
        <v>188.16883733141148</v>
      </c>
      <c r="K40" s="68">
        <f t="shared" si="34"/>
        <v>564.50651199423442</v>
      </c>
      <c r="L40" s="68">
        <f t="shared" ref="L40:M40" si="35">J40*1.21</f>
        <v>227.68429317100788</v>
      </c>
      <c r="M40" s="95">
        <f t="shared" si="35"/>
        <v>683.05287951302364</v>
      </c>
      <c r="N40" s="97">
        <f t="shared" ref="N40" si="36">287012/5064635.35*L40</f>
        <v>12.902829095405124</v>
      </c>
      <c r="O40" s="98">
        <f t="shared" ref="O40" si="37">C40*N40</f>
        <v>38.708487286215373</v>
      </c>
      <c r="P40" s="97">
        <f t="shared" ref="P40:Q40" si="38">L40+N40</f>
        <v>240.58712226641302</v>
      </c>
      <c r="Q40" s="98">
        <f t="shared" si="38"/>
        <v>721.761366799239</v>
      </c>
      <c r="R40" s="139"/>
      <c r="S40" s="139"/>
    </row>
    <row r="41" spans="1:19" s="1" customFormat="1" ht="104.65" customHeight="1" x14ac:dyDescent="0.25">
      <c r="A41" s="115" t="s">
        <v>7</v>
      </c>
      <c r="B41" s="32" t="s">
        <v>91</v>
      </c>
      <c r="C41" s="63">
        <v>3</v>
      </c>
      <c r="D41" s="3" t="s">
        <v>85</v>
      </c>
      <c r="E41" s="32" t="s">
        <v>325</v>
      </c>
      <c r="F41" s="33">
        <v>618.75</v>
      </c>
      <c r="G41" s="33">
        <f t="shared" ref="G41:G49" si="39">C41*F41</f>
        <v>1856.25</v>
      </c>
      <c r="H41" s="58">
        <f t="shared" ref="H41:H49" si="40">25975/482327.49*F41</f>
        <v>33.321823000385073</v>
      </c>
      <c r="I41" s="58">
        <f t="shared" ref="I41:I49" si="41">C41*H41</f>
        <v>99.965469001155213</v>
      </c>
      <c r="J41" s="58">
        <f t="shared" ref="J41:J49" si="42">F41+H41</f>
        <v>652.07182300038505</v>
      </c>
      <c r="K41" s="56">
        <f t="shared" ref="K41:K49" si="43">G41+I41</f>
        <v>1956.2154690011553</v>
      </c>
      <c r="L41" s="57">
        <f t="shared" ref="L41:L49" si="44">J41*1.21</f>
        <v>789.00690583046594</v>
      </c>
      <c r="M41" s="56">
        <f t="shared" ref="M41:M49" si="45">K41*1.21</f>
        <v>2367.0207174913976</v>
      </c>
      <c r="N41" s="94">
        <f t="shared" ref="N41:N49" si="46">287012/5064635.35*L41</f>
        <v>44.712883437148875</v>
      </c>
      <c r="O41" s="73">
        <f t="shared" ref="O41:O49" si="47">C41*N41</f>
        <v>134.13865031144661</v>
      </c>
      <c r="P41" s="94">
        <f t="shared" ref="P41:P49" si="48">L41+N41</f>
        <v>833.71978926761483</v>
      </c>
      <c r="Q41" s="73">
        <f t="shared" ref="Q41:Q49" si="49">M41+O41</f>
        <v>2501.1593678028444</v>
      </c>
      <c r="R41" s="139"/>
      <c r="S41" s="139"/>
    </row>
    <row r="42" spans="1:19" ht="96" customHeight="1" x14ac:dyDescent="0.25">
      <c r="A42" s="115" t="s">
        <v>7</v>
      </c>
      <c r="B42" s="6" t="s">
        <v>117</v>
      </c>
      <c r="C42" s="63">
        <v>3</v>
      </c>
      <c r="D42" s="6" t="s">
        <v>85</v>
      </c>
      <c r="E42" s="7" t="s">
        <v>181</v>
      </c>
      <c r="F42" s="33">
        <v>691.25</v>
      </c>
      <c r="G42" s="34">
        <f t="shared" si="39"/>
        <v>2073.75</v>
      </c>
      <c r="H42" s="58">
        <f t="shared" si="40"/>
        <v>37.226198220632213</v>
      </c>
      <c r="I42" s="58">
        <f t="shared" si="41"/>
        <v>111.67859466189664</v>
      </c>
      <c r="J42" s="58">
        <f t="shared" si="42"/>
        <v>728.47619822063223</v>
      </c>
      <c r="K42" s="56">
        <f t="shared" si="43"/>
        <v>2185.4285946618966</v>
      </c>
      <c r="L42" s="57">
        <f t="shared" si="44"/>
        <v>881.45619984696498</v>
      </c>
      <c r="M42" s="56">
        <f t="shared" si="45"/>
        <v>2644.3685995408946</v>
      </c>
      <c r="N42" s="94">
        <f t="shared" si="46"/>
        <v>49.951968769178443</v>
      </c>
      <c r="O42" s="73">
        <f t="shared" si="47"/>
        <v>149.85590630753532</v>
      </c>
      <c r="P42" s="94">
        <f t="shared" si="48"/>
        <v>931.40816861614337</v>
      </c>
      <c r="Q42" s="73">
        <f t="shared" si="49"/>
        <v>2794.22450584843</v>
      </c>
      <c r="R42" s="140"/>
      <c r="S42" s="140"/>
    </row>
    <row r="43" spans="1:19" s="1" customFormat="1" ht="104.65" customHeight="1" x14ac:dyDescent="0.25">
      <c r="A43" s="115" t="s">
        <v>7</v>
      </c>
      <c r="B43" s="32" t="s">
        <v>91</v>
      </c>
      <c r="C43" s="63">
        <v>2</v>
      </c>
      <c r="D43" s="47" t="s">
        <v>182</v>
      </c>
      <c r="E43" s="32" t="s">
        <v>325</v>
      </c>
      <c r="F43" s="33">
        <v>722.5</v>
      </c>
      <c r="G43" s="33">
        <f t="shared" si="39"/>
        <v>1445</v>
      </c>
      <c r="H43" s="58">
        <f t="shared" si="40"/>
        <v>38.909118574187012</v>
      </c>
      <c r="I43" s="58">
        <f t="shared" si="41"/>
        <v>77.818237148374024</v>
      </c>
      <c r="J43" s="58">
        <f t="shared" si="42"/>
        <v>761.409118574187</v>
      </c>
      <c r="K43" s="56">
        <f t="shared" si="43"/>
        <v>1522.818237148374</v>
      </c>
      <c r="L43" s="57">
        <f t="shared" si="44"/>
        <v>921.30503347476622</v>
      </c>
      <c r="M43" s="56">
        <f t="shared" si="45"/>
        <v>1842.6100669495324</v>
      </c>
      <c r="N43" s="94">
        <f t="shared" si="46"/>
        <v>52.21019520539808</v>
      </c>
      <c r="O43" s="73">
        <f t="shared" si="47"/>
        <v>104.42039041079616</v>
      </c>
      <c r="P43" s="94">
        <f t="shared" si="48"/>
        <v>973.51522868016434</v>
      </c>
      <c r="Q43" s="73">
        <f t="shared" si="49"/>
        <v>1947.0304573603287</v>
      </c>
      <c r="R43" s="139"/>
      <c r="S43" s="139"/>
    </row>
    <row r="44" spans="1:19" s="5" customFormat="1" ht="104.45" customHeight="1" x14ac:dyDescent="0.25">
      <c r="A44" s="115" t="s">
        <v>7</v>
      </c>
      <c r="B44" s="7" t="s">
        <v>117</v>
      </c>
      <c r="C44" s="65">
        <v>2</v>
      </c>
      <c r="D44" s="7" t="s">
        <v>184</v>
      </c>
      <c r="E44" s="7" t="s">
        <v>183</v>
      </c>
      <c r="F44" s="33">
        <v>816.25</v>
      </c>
      <c r="G44" s="34">
        <f t="shared" si="39"/>
        <v>1632.5</v>
      </c>
      <c r="H44" s="58">
        <f t="shared" si="40"/>
        <v>43.957879634851416</v>
      </c>
      <c r="I44" s="58">
        <f t="shared" si="41"/>
        <v>87.915759269702832</v>
      </c>
      <c r="J44" s="58">
        <f t="shared" si="42"/>
        <v>860.20787963485145</v>
      </c>
      <c r="K44" s="56">
        <f t="shared" si="43"/>
        <v>1720.4157592697029</v>
      </c>
      <c r="L44" s="57">
        <f t="shared" si="44"/>
        <v>1040.8515343581703</v>
      </c>
      <c r="M44" s="56">
        <f t="shared" si="45"/>
        <v>2081.7030687163406</v>
      </c>
      <c r="N44" s="94">
        <f t="shared" si="46"/>
        <v>58.984874514057005</v>
      </c>
      <c r="O44" s="73">
        <f t="shared" si="47"/>
        <v>117.96974902811401</v>
      </c>
      <c r="P44" s="94">
        <f t="shared" si="48"/>
        <v>1099.8364088722274</v>
      </c>
      <c r="Q44" s="73">
        <f t="shared" si="49"/>
        <v>2199.6728177444547</v>
      </c>
      <c r="R44" s="141"/>
      <c r="S44" s="141"/>
    </row>
    <row r="45" spans="1:19" s="5" customFormat="1" ht="96.6" customHeight="1" x14ac:dyDescent="0.25">
      <c r="A45" s="115" t="s">
        <v>7</v>
      </c>
      <c r="B45" s="7" t="s">
        <v>282</v>
      </c>
      <c r="C45" s="65">
        <v>2</v>
      </c>
      <c r="D45" s="7" t="s">
        <v>299</v>
      </c>
      <c r="E45" s="7" t="s">
        <v>300</v>
      </c>
      <c r="F45" s="33">
        <v>1342.5</v>
      </c>
      <c r="G45" s="34">
        <f t="shared" si="39"/>
        <v>2685</v>
      </c>
      <c r="H45" s="58">
        <f t="shared" si="40"/>
        <v>72.298258388714274</v>
      </c>
      <c r="I45" s="58">
        <f t="shared" si="41"/>
        <v>144.59651677742855</v>
      </c>
      <c r="J45" s="58">
        <f t="shared" si="42"/>
        <v>1414.7982583887142</v>
      </c>
      <c r="K45" s="56">
        <f t="shared" si="43"/>
        <v>2829.5965167774284</v>
      </c>
      <c r="L45" s="57">
        <f t="shared" si="44"/>
        <v>1711.9058926503442</v>
      </c>
      <c r="M45" s="56">
        <f t="shared" si="45"/>
        <v>3423.8117853006884</v>
      </c>
      <c r="N45" s="94">
        <f t="shared" si="46"/>
        <v>97.013407699995739</v>
      </c>
      <c r="O45" s="73">
        <f t="shared" si="47"/>
        <v>194.02681539999148</v>
      </c>
      <c r="P45" s="94">
        <f t="shared" si="48"/>
        <v>1808.9193003503399</v>
      </c>
      <c r="Q45" s="73">
        <f t="shared" si="49"/>
        <v>3617.8386007006798</v>
      </c>
      <c r="R45" s="141"/>
      <c r="S45" s="141"/>
    </row>
    <row r="46" spans="1:19" s="5" customFormat="1" ht="96.6" customHeight="1" x14ac:dyDescent="0.25">
      <c r="A46" s="115" t="s">
        <v>7</v>
      </c>
      <c r="B46" s="7" t="s">
        <v>178</v>
      </c>
      <c r="C46" s="65">
        <v>2</v>
      </c>
      <c r="D46" s="7" t="s">
        <v>295</v>
      </c>
      <c r="E46" s="7" t="s">
        <v>298</v>
      </c>
      <c r="F46" s="33">
        <v>4251.25</v>
      </c>
      <c r="G46" s="34">
        <f t="shared" si="39"/>
        <v>8502.5</v>
      </c>
      <c r="H46" s="58">
        <f t="shared" si="40"/>
        <v>228.9444848975952</v>
      </c>
      <c r="I46" s="58">
        <f t="shared" si="41"/>
        <v>457.88896979519041</v>
      </c>
      <c r="J46" s="58">
        <f t="shared" si="42"/>
        <v>4480.1944848975954</v>
      </c>
      <c r="K46" s="56">
        <f t="shared" si="43"/>
        <v>8960.3889697951909</v>
      </c>
      <c r="L46" s="57">
        <f t="shared" si="44"/>
        <v>5421.0353267260907</v>
      </c>
      <c r="M46" s="56">
        <f t="shared" si="45"/>
        <v>10842.070653452181</v>
      </c>
      <c r="N46" s="94">
        <f t="shared" si="46"/>
        <v>307.20912438331987</v>
      </c>
      <c r="O46" s="73">
        <f t="shared" si="47"/>
        <v>614.41824876663975</v>
      </c>
      <c r="P46" s="94">
        <f t="shared" si="48"/>
        <v>5728.2444511094109</v>
      </c>
      <c r="Q46" s="73">
        <f t="shared" si="49"/>
        <v>11456.488902218822</v>
      </c>
      <c r="R46" s="141"/>
      <c r="S46" s="141"/>
    </row>
    <row r="47" spans="1:19" s="5" customFormat="1" ht="130.9" customHeight="1" x14ac:dyDescent="0.25">
      <c r="A47" s="115" t="s">
        <v>7</v>
      </c>
      <c r="B47" s="7" t="s">
        <v>83</v>
      </c>
      <c r="C47" s="65">
        <v>1</v>
      </c>
      <c r="D47" s="7" t="s">
        <v>84</v>
      </c>
      <c r="E47" s="7" t="s">
        <v>327</v>
      </c>
      <c r="F47" s="33">
        <v>2396.25</v>
      </c>
      <c r="G47" s="34">
        <f t="shared" si="39"/>
        <v>2396.25</v>
      </c>
      <c r="H47" s="58">
        <f t="shared" si="40"/>
        <v>129.04633271058219</v>
      </c>
      <c r="I47" s="58">
        <f t="shared" si="41"/>
        <v>129.04633271058219</v>
      </c>
      <c r="J47" s="58">
        <f t="shared" si="42"/>
        <v>2525.2963327105822</v>
      </c>
      <c r="K47" s="56">
        <f t="shared" si="43"/>
        <v>2525.2963327105822</v>
      </c>
      <c r="L47" s="57">
        <f t="shared" si="44"/>
        <v>3055.6085625798046</v>
      </c>
      <c r="M47" s="56">
        <f t="shared" si="45"/>
        <v>3055.6085625798046</v>
      </c>
      <c r="N47" s="94">
        <f t="shared" si="46"/>
        <v>173.16080312932201</v>
      </c>
      <c r="O47" s="73">
        <f t="shared" si="47"/>
        <v>173.16080312932201</v>
      </c>
      <c r="P47" s="94">
        <f t="shared" si="48"/>
        <v>3228.7693657091268</v>
      </c>
      <c r="Q47" s="73">
        <f t="shared" si="49"/>
        <v>3228.7693657091268</v>
      </c>
      <c r="R47" s="141"/>
      <c r="S47" s="141"/>
    </row>
    <row r="48" spans="1:19" s="5" customFormat="1" ht="111.4" customHeight="1" x14ac:dyDescent="0.25">
      <c r="A48" s="115" t="s">
        <v>7</v>
      </c>
      <c r="B48" s="7" t="s">
        <v>185</v>
      </c>
      <c r="C48" s="65">
        <v>3</v>
      </c>
      <c r="D48" s="7" t="s">
        <v>188</v>
      </c>
      <c r="E48" s="7" t="s">
        <v>186</v>
      </c>
      <c r="F48" s="33">
        <v>722.5</v>
      </c>
      <c r="G48" s="34">
        <f t="shared" si="39"/>
        <v>2167.5</v>
      </c>
      <c r="H48" s="58">
        <f t="shared" si="40"/>
        <v>38.909118574187012</v>
      </c>
      <c r="I48" s="58">
        <f t="shared" si="41"/>
        <v>116.72735572256104</v>
      </c>
      <c r="J48" s="58">
        <f t="shared" si="42"/>
        <v>761.409118574187</v>
      </c>
      <c r="K48" s="56">
        <f t="shared" si="43"/>
        <v>2284.2273557225612</v>
      </c>
      <c r="L48" s="57">
        <f t="shared" si="44"/>
        <v>921.30503347476622</v>
      </c>
      <c r="M48" s="56">
        <f t="shared" si="45"/>
        <v>2763.915100424299</v>
      </c>
      <c r="N48" s="94">
        <f t="shared" si="46"/>
        <v>52.21019520539808</v>
      </c>
      <c r="O48" s="73">
        <f t="shared" si="47"/>
        <v>156.63058561619425</v>
      </c>
      <c r="P48" s="94">
        <f t="shared" si="48"/>
        <v>973.51522868016434</v>
      </c>
      <c r="Q48" s="73">
        <f t="shared" si="49"/>
        <v>2920.5456860404934</v>
      </c>
      <c r="R48" s="141"/>
      <c r="S48" s="141"/>
    </row>
    <row r="49" spans="1:1020" s="5" customFormat="1" ht="111.4" customHeight="1" x14ac:dyDescent="0.25">
      <c r="A49" s="115" t="s">
        <v>7</v>
      </c>
      <c r="B49" s="7" t="s">
        <v>190</v>
      </c>
      <c r="C49" s="65">
        <v>3</v>
      </c>
      <c r="D49" s="7">
        <v>1500</v>
      </c>
      <c r="E49" s="7" t="s">
        <v>191</v>
      </c>
      <c r="F49" s="33">
        <v>1055</v>
      </c>
      <c r="G49" s="34">
        <f t="shared" si="39"/>
        <v>3165</v>
      </c>
      <c r="H49" s="58">
        <f t="shared" si="40"/>
        <v>56.815391136010099</v>
      </c>
      <c r="I49" s="58">
        <f t="shared" si="41"/>
        <v>170.44617340803029</v>
      </c>
      <c r="J49" s="58">
        <f t="shared" si="42"/>
        <v>1111.81539113601</v>
      </c>
      <c r="K49" s="56">
        <f t="shared" si="43"/>
        <v>3335.4461734080305</v>
      </c>
      <c r="L49" s="57">
        <f t="shared" si="44"/>
        <v>1345.2966232745721</v>
      </c>
      <c r="M49" s="56">
        <f t="shared" si="45"/>
        <v>4035.8898698237167</v>
      </c>
      <c r="N49" s="94">
        <f t="shared" si="46"/>
        <v>76.237724486775051</v>
      </c>
      <c r="O49" s="73">
        <f t="shared" si="47"/>
        <v>228.71317346032515</v>
      </c>
      <c r="P49" s="94">
        <f t="shared" si="48"/>
        <v>1421.5343477613471</v>
      </c>
      <c r="Q49" s="73">
        <f t="shared" si="49"/>
        <v>4264.6030432840416</v>
      </c>
      <c r="R49" s="141"/>
      <c r="S49" s="141"/>
    </row>
    <row r="50" spans="1:1020" x14ac:dyDescent="0.25">
      <c r="A50" s="117" t="s">
        <v>8</v>
      </c>
      <c r="B50" s="36" t="s">
        <v>23</v>
      </c>
      <c r="C50" s="64"/>
      <c r="D50" s="38"/>
      <c r="E50" s="39"/>
      <c r="F50" s="41"/>
      <c r="G50" s="41"/>
      <c r="H50" s="41"/>
      <c r="I50" s="41"/>
      <c r="J50" s="41"/>
      <c r="K50" s="66"/>
      <c r="L50" s="41"/>
      <c r="M50" s="66"/>
      <c r="N50" s="66"/>
      <c r="O50" s="66"/>
      <c r="P50" s="66"/>
      <c r="Q50" s="121"/>
      <c r="R50" s="151">
        <f>SUM(Q51:Q54)</f>
        <v>122654.53297482134</v>
      </c>
      <c r="S50" s="140"/>
    </row>
    <row r="51" spans="1:1020" ht="182.45" customHeight="1" x14ac:dyDescent="0.25">
      <c r="A51" s="115" t="s">
        <v>8</v>
      </c>
      <c r="B51" s="7" t="s">
        <v>340</v>
      </c>
      <c r="C51" s="63">
        <v>2</v>
      </c>
      <c r="D51" s="45" t="s">
        <v>20</v>
      </c>
      <c r="E51" s="7" t="s">
        <v>328</v>
      </c>
      <c r="F51" s="33">
        <v>3498.75</v>
      </c>
      <c r="G51" s="33">
        <f>C51*F51</f>
        <v>6997.5</v>
      </c>
      <c r="H51" s="58">
        <f>25975/482327.49*F51</f>
        <v>188.41976278399559</v>
      </c>
      <c r="I51" s="58">
        <f>C51*H51</f>
        <v>376.83952556799119</v>
      </c>
      <c r="J51" s="58">
        <f t="shared" ref="J51:K54" si="50">F51+H51</f>
        <v>3687.1697627839958</v>
      </c>
      <c r="K51" s="56">
        <f t="shared" si="50"/>
        <v>7374.3395255679916</v>
      </c>
      <c r="L51" s="57">
        <f t="shared" ref="L51:M54" si="51">J51*1.21</f>
        <v>4461.4754129686344</v>
      </c>
      <c r="M51" s="56">
        <f t="shared" si="51"/>
        <v>8922.9508259372687</v>
      </c>
      <c r="N51" s="94">
        <f>287012/5064635.35*L51</f>
        <v>252.83103179915091</v>
      </c>
      <c r="O51" s="73">
        <f>C51*N51</f>
        <v>505.66206359830181</v>
      </c>
      <c r="P51" s="94">
        <f t="shared" ref="P51:Q54" si="52">L51+N51</f>
        <v>4714.3064447677853</v>
      </c>
      <c r="Q51" s="73">
        <f t="shared" si="52"/>
        <v>9428.6128895355705</v>
      </c>
      <c r="R51" s="140"/>
      <c r="S51" s="140"/>
    </row>
    <row r="52" spans="1:1020" ht="172.15" customHeight="1" x14ac:dyDescent="0.25">
      <c r="A52" s="115" t="s">
        <v>8</v>
      </c>
      <c r="B52" s="7" t="s">
        <v>340</v>
      </c>
      <c r="C52" s="63">
        <v>11</v>
      </c>
      <c r="D52" s="6" t="s">
        <v>22</v>
      </c>
      <c r="E52" s="7" t="s">
        <v>328</v>
      </c>
      <c r="F52" s="33">
        <v>7487.5</v>
      </c>
      <c r="G52" s="33">
        <f>C52*F52</f>
        <v>82362.5</v>
      </c>
      <c r="H52" s="58">
        <f>25975/482327.49*F52</f>
        <v>403.22771671173047</v>
      </c>
      <c r="I52" s="58">
        <f>C52*H52</f>
        <v>4435.504883829035</v>
      </c>
      <c r="J52" s="58">
        <f t="shared" si="50"/>
        <v>7890.7277167117309</v>
      </c>
      <c r="K52" s="56">
        <f t="shared" si="50"/>
        <v>86798.004883829039</v>
      </c>
      <c r="L52" s="57">
        <f t="shared" si="51"/>
        <v>9547.7805372211933</v>
      </c>
      <c r="M52" s="56">
        <f t="shared" si="51"/>
        <v>105025.58590943314</v>
      </c>
      <c r="N52" s="94">
        <f>287012/5064635.35*L52</f>
        <v>541.07105411822579</v>
      </c>
      <c r="O52" s="73">
        <f>C52*N52</f>
        <v>5951.7815953004838</v>
      </c>
      <c r="P52" s="94">
        <f t="shared" si="52"/>
        <v>10088.851591339419</v>
      </c>
      <c r="Q52" s="73">
        <f t="shared" si="52"/>
        <v>110977.36750473363</v>
      </c>
      <c r="R52" s="140"/>
      <c r="S52" s="140"/>
    </row>
    <row r="53" spans="1:1020" s="1" customFormat="1" ht="90" customHeight="1" x14ac:dyDescent="0.25">
      <c r="A53" s="114" t="s">
        <v>8</v>
      </c>
      <c r="B53" s="32" t="s">
        <v>126</v>
      </c>
      <c r="C53" s="63">
        <v>1</v>
      </c>
      <c r="D53" s="3" t="s">
        <v>128</v>
      </c>
      <c r="E53" s="32" t="s">
        <v>127</v>
      </c>
      <c r="F53" s="50">
        <v>618.75</v>
      </c>
      <c r="G53" s="50">
        <f>C53*F53</f>
        <v>618.75</v>
      </c>
      <c r="H53" s="69">
        <f>85000/1872971.56*'2 NP'!F43</f>
        <v>28.080378326726969</v>
      </c>
      <c r="I53" s="69">
        <f>C53*H53</f>
        <v>28.080378326726969</v>
      </c>
      <c r="J53" s="69">
        <f t="shared" si="50"/>
        <v>646.83037832672699</v>
      </c>
      <c r="K53" s="68">
        <f t="shared" si="50"/>
        <v>646.83037832672699</v>
      </c>
      <c r="L53" s="68">
        <f t="shared" si="51"/>
        <v>782.66475777533958</v>
      </c>
      <c r="M53" s="95">
        <f t="shared" si="51"/>
        <v>782.66475777533958</v>
      </c>
      <c r="N53" s="97">
        <f>287012/5064635.35*L53</f>
        <v>44.353475015455118</v>
      </c>
      <c r="O53" s="98">
        <f>C53*N53</f>
        <v>44.353475015455118</v>
      </c>
      <c r="P53" s="97">
        <f t="shared" si="52"/>
        <v>827.01823279079474</v>
      </c>
      <c r="Q53" s="98">
        <f t="shared" si="52"/>
        <v>827.01823279079474</v>
      </c>
      <c r="R53" s="139"/>
      <c r="S53" s="139"/>
    </row>
    <row r="54" spans="1:1020" s="5" customFormat="1" ht="92.45" customHeight="1" x14ac:dyDescent="0.25">
      <c r="A54" s="114" t="s">
        <v>8</v>
      </c>
      <c r="B54" s="7" t="s">
        <v>190</v>
      </c>
      <c r="C54" s="65">
        <v>1</v>
      </c>
      <c r="D54" s="7">
        <v>1500</v>
      </c>
      <c r="E54" s="7" t="s">
        <v>191</v>
      </c>
      <c r="F54" s="33">
        <v>1055</v>
      </c>
      <c r="G54" s="34">
        <f>C54*F54</f>
        <v>1055</v>
      </c>
      <c r="H54" s="58">
        <f>25975/482327.49*F54</f>
        <v>56.815391136010099</v>
      </c>
      <c r="I54" s="58">
        <f>C54*H54</f>
        <v>56.815391136010099</v>
      </c>
      <c r="J54" s="58">
        <f t="shared" si="50"/>
        <v>1111.81539113601</v>
      </c>
      <c r="K54" s="56">
        <f t="shared" si="50"/>
        <v>1111.81539113601</v>
      </c>
      <c r="L54" s="57">
        <f t="shared" si="51"/>
        <v>1345.2966232745721</v>
      </c>
      <c r="M54" s="56">
        <f t="shared" si="51"/>
        <v>1345.2966232745721</v>
      </c>
      <c r="N54" s="94">
        <f>287012/5064635.35*L54</f>
        <v>76.237724486775051</v>
      </c>
      <c r="O54" s="73">
        <f>C54*N54</f>
        <v>76.237724486775051</v>
      </c>
      <c r="P54" s="94">
        <f t="shared" si="52"/>
        <v>1421.5343477613471</v>
      </c>
      <c r="Q54" s="73">
        <f t="shared" si="52"/>
        <v>1421.5343477613471</v>
      </c>
      <c r="R54" s="141"/>
      <c r="S54" s="141"/>
    </row>
    <row r="55" spans="1:1020" x14ac:dyDescent="0.25">
      <c r="A55" s="117" t="s">
        <v>9</v>
      </c>
      <c r="B55" s="36" t="s">
        <v>19</v>
      </c>
      <c r="C55" s="64"/>
      <c r="D55" s="38"/>
      <c r="E55" s="39"/>
      <c r="F55" s="41"/>
      <c r="G55" s="41"/>
      <c r="H55" s="41"/>
      <c r="I55" s="41"/>
      <c r="J55" s="41"/>
      <c r="K55" s="66"/>
      <c r="L55" s="41"/>
      <c r="M55" s="66"/>
      <c r="N55" s="66"/>
      <c r="O55" s="66"/>
      <c r="P55" s="66"/>
      <c r="Q55" s="121"/>
      <c r="R55" s="151">
        <f>SUM(Q56:Q69)</f>
        <v>88286.725441411923</v>
      </c>
      <c r="S55" s="140"/>
    </row>
    <row r="56" spans="1:1020" ht="102.6" customHeight="1" x14ac:dyDescent="0.25">
      <c r="A56" s="118" t="s">
        <v>9</v>
      </c>
      <c r="B56" s="7" t="s">
        <v>340</v>
      </c>
      <c r="C56" s="63">
        <v>1</v>
      </c>
      <c r="D56" s="6" t="s">
        <v>31</v>
      </c>
      <c r="E56" s="7" t="s">
        <v>328</v>
      </c>
      <c r="F56" s="33">
        <v>4181.25</v>
      </c>
      <c r="G56" s="33">
        <f>C56*F56</f>
        <v>4181.25</v>
      </c>
      <c r="H56" s="58">
        <f>25975/482327.49*F56</f>
        <v>225.17474330563246</v>
      </c>
      <c r="I56" s="58">
        <f>C56*H56</f>
        <v>225.17474330563246</v>
      </c>
      <c r="J56" s="58">
        <f t="shared" ref="J56:K58" si="53">F56+H56</f>
        <v>4406.4247433056325</v>
      </c>
      <c r="K56" s="56">
        <f t="shared" si="53"/>
        <v>4406.4247433056325</v>
      </c>
      <c r="L56" s="57">
        <f t="shared" ref="L56:M58" si="54">J56*1.21</f>
        <v>5331.7739393998154</v>
      </c>
      <c r="M56" s="56">
        <f t="shared" si="54"/>
        <v>5331.7739393998154</v>
      </c>
      <c r="N56" s="94">
        <f>287012/5064635.35*L56</f>
        <v>302.15069716618785</v>
      </c>
      <c r="O56" s="73">
        <f>C56*N56</f>
        <v>302.15069716618785</v>
      </c>
      <c r="P56" s="94">
        <f t="shared" ref="P56:Q58" si="55">L56+N56</f>
        <v>5633.9246365660028</v>
      </c>
      <c r="Q56" s="73">
        <f t="shared" si="55"/>
        <v>5633.9246365660028</v>
      </c>
      <c r="R56" s="140"/>
      <c r="S56" s="140"/>
    </row>
    <row r="57" spans="1:1020" ht="103.9" customHeight="1" x14ac:dyDescent="0.25">
      <c r="A57" s="115" t="s">
        <v>9</v>
      </c>
      <c r="B57" s="7" t="s">
        <v>340</v>
      </c>
      <c r="C57" s="63">
        <v>1</v>
      </c>
      <c r="D57" s="6" t="s">
        <v>32</v>
      </c>
      <c r="E57" s="7" t="s">
        <v>328</v>
      </c>
      <c r="F57" s="33">
        <v>4790</v>
      </c>
      <c r="G57" s="33">
        <f>C57*F57</f>
        <v>4790</v>
      </c>
      <c r="H57" s="58">
        <f>25975/482327.49*F57</f>
        <v>257.95803179287998</v>
      </c>
      <c r="I57" s="58">
        <f>C57*H57</f>
        <v>257.95803179287998</v>
      </c>
      <c r="J57" s="58">
        <f t="shared" si="53"/>
        <v>5047.9580317928803</v>
      </c>
      <c r="K57" s="56">
        <f t="shared" si="53"/>
        <v>5047.9580317928803</v>
      </c>
      <c r="L57" s="57">
        <f t="shared" si="54"/>
        <v>6108.0292184693853</v>
      </c>
      <c r="M57" s="56">
        <f t="shared" si="54"/>
        <v>6108.0292184693853</v>
      </c>
      <c r="N57" s="94">
        <f>287012/5064635.35*L57</f>
        <v>346.14094814374647</v>
      </c>
      <c r="O57" s="73">
        <f>C57*N57</f>
        <v>346.14094814374647</v>
      </c>
      <c r="P57" s="94">
        <f t="shared" si="55"/>
        <v>6454.1701666131321</v>
      </c>
      <c r="Q57" s="73">
        <f t="shared" si="55"/>
        <v>6454.1701666131321</v>
      </c>
      <c r="R57" s="140"/>
      <c r="S57" s="140"/>
    </row>
    <row r="58" spans="1:1020" ht="110.25" customHeight="1" x14ac:dyDescent="0.25">
      <c r="A58" s="118" t="s">
        <v>9</v>
      </c>
      <c r="B58" s="6" t="s">
        <v>4</v>
      </c>
      <c r="C58" s="63">
        <v>2</v>
      </c>
      <c r="D58" s="6" t="s">
        <v>294</v>
      </c>
      <c r="E58" s="7" t="s">
        <v>320</v>
      </c>
      <c r="F58" s="33">
        <v>3573.75</v>
      </c>
      <c r="G58" s="33">
        <f>C58*F58</f>
        <v>7147.5</v>
      </c>
      <c r="H58" s="58">
        <f>25975/482327.49*F58</f>
        <v>192.45877163252712</v>
      </c>
      <c r="I58" s="58">
        <f>C58*H58</f>
        <v>384.91754326505423</v>
      </c>
      <c r="J58" s="58">
        <f t="shared" si="53"/>
        <v>3766.2087716325273</v>
      </c>
      <c r="K58" s="56">
        <f t="shared" si="53"/>
        <v>7532.4175432650545</v>
      </c>
      <c r="L58" s="57">
        <f t="shared" si="54"/>
        <v>4557.1126136753583</v>
      </c>
      <c r="M58" s="56">
        <f t="shared" si="54"/>
        <v>9114.2252273507165</v>
      </c>
      <c r="N58" s="94">
        <f>287012/5064635.35*L58</f>
        <v>258.25077524607809</v>
      </c>
      <c r="O58" s="73">
        <f>C58*N58</f>
        <v>516.50155049215618</v>
      </c>
      <c r="P58" s="94">
        <f t="shared" si="55"/>
        <v>4815.3633889214361</v>
      </c>
      <c r="Q58" s="73">
        <f t="shared" si="55"/>
        <v>9630.7267778428723</v>
      </c>
      <c r="R58" s="140"/>
      <c r="S58" s="140"/>
    </row>
    <row r="59" spans="1:1020" s="1" customFormat="1" ht="104.65" customHeight="1" x14ac:dyDescent="0.25">
      <c r="A59" s="114" t="s">
        <v>9</v>
      </c>
      <c r="B59" s="32" t="s">
        <v>91</v>
      </c>
      <c r="C59" s="100">
        <v>2</v>
      </c>
      <c r="D59" s="3" t="s">
        <v>85</v>
      </c>
      <c r="E59" s="32" t="s">
        <v>325</v>
      </c>
      <c r="F59" s="50">
        <v>618.75</v>
      </c>
      <c r="G59" s="50">
        <f t="shared" ref="G59" si="56">C59*F59</f>
        <v>1237.5</v>
      </c>
      <c r="H59" s="69">
        <f>85000/1872971.56*'2 NP'!F46</f>
        <v>32.78880539969331</v>
      </c>
      <c r="I59" s="69">
        <f t="shared" ref="I59" si="57">C59*H59</f>
        <v>65.577610799386619</v>
      </c>
      <c r="J59" s="69">
        <f t="shared" ref="J59" si="58">F59+H59</f>
        <v>651.53880539969327</v>
      </c>
      <c r="K59" s="68">
        <f t="shared" ref="K59" si="59">G59+I59</f>
        <v>1303.0776107993865</v>
      </c>
      <c r="L59" s="68">
        <f t="shared" ref="L59" si="60">J59*1.21</f>
        <v>788.36195453362882</v>
      </c>
      <c r="M59" s="95">
        <f t="shared" ref="M59" si="61">K59*1.21</f>
        <v>1576.7239090672576</v>
      </c>
      <c r="N59" s="97">
        <f t="shared" ref="N59" si="62">287012/5064635.35*L59</f>
        <v>44.676334159892853</v>
      </c>
      <c r="O59" s="98">
        <f t="shared" ref="O59" si="63">C59*N59</f>
        <v>89.352668319785707</v>
      </c>
      <c r="P59" s="97">
        <f t="shared" ref="P59" si="64">L59+N59</f>
        <v>833.03828869352162</v>
      </c>
      <c r="Q59" s="98">
        <f t="shared" ref="Q59" si="65">M59+O59</f>
        <v>1666.0765773870432</v>
      </c>
      <c r="R59" s="139"/>
      <c r="S59" s="139"/>
    </row>
    <row r="60" spans="1:1020" s="1" customFormat="1" ht="66.599999999999994" customHeight="1" x14ac:dyDescent="0.25">
      <c r="A60" s="114">
        <v>125</v>
      </c>
      <c r="B60" s="32" t="s">
        <v>472</v>
      </c>
      <c r="C60" s="63">
        <v>1</v>
      </c>
      <c r="D60" s="3" t="s">
        <v>85</v>
      </c>
      <c r="E60" s="32" t="s">
        <v>120</v>
      </c>
      <c r="F60" s="50">
        <v>712.5</v>
      </c>
      <c r="G60" s="50">
        <f>C60*F60</f>
        <v>712.5</v>
      </c>
      <c r="H60" s="69">
        <f>85000/1872971.56*'2 NP'!F59</f>
        <v>0</v>
      </c>
      <c r="I60" s="69">
        <f>C60*H60</f>
        <v>0</v>
      </c>
      <c r="J60" s="69">
        <f>F60+H60</f>
        <v>712.5</v>
      </c>
      <c r="K60" s="68">
        <f>G60+I60</f>
        <v>712.5</v>
      </c>
      <c r="L60" s="68">
        <f>J60*1.21</f>
        <v>862.125</v>
      </c>
      <c r="M60" s="95">
        <f>K60*1.21</f>
        <v>862.125</v>
      </c>
      <c r="N60" s="97">
        <f>287012/5064635.35*L60</f>
        <v>48.856473052892149</v>
      </c>
      <c r="O60" s="98">
        <f>C60*N60</f>
        <v>48.856473052892149</v>
      </c>
      <c r="P60" s="97">
        <f>L60+N60</f>
        <v>910.98147305289217</v>
      </c>
      <c r="Q60" s="98">
        <f>M60+O60</f>
        <v>910.98147305289217</v>
      </c>
      <c r="R60" s="139"/>
      <c r="S60" s="139"/>
    </row>
    <row r="61" spans="1:1020" s="1" customFormat="1" ht="66.599999999999994" customHeight="1" x14ac:dyDescent="0.25">
      <c r="A61" s="114">
        <v>125</v>
      </c>
      <c r="B61" s="32" t="s">
        <v>122</v>
      </c>
      <c r="C61" s="63">
        <v>1</v>
      </c>
      <c r="D61" s="3" t="s">
        <v>85</v>
      </c>
      <c r="E61" s="32" t="s">
        <v>120</v>
      </c>
      <c r="F61" s="50">
        <v>795</v>
      </c>
      <c r="G61" s="50">
        <f>C61*F61</f>
        <v>795</v>
      </c>
      <c r="H61" s="69">
        <f>85000/1872971.56*'1 NP'!F61</f>
        <v>36.07903154706738</v>
      </c>
      <c r="I61" s="69">
        <f>C61*H61</f>
        <v>36.07903154706738</v>
      </c>
      <c r="J61" s="69">
        <f>F61+H61</f>
        <v>831.07903154706742</v>
      </c>
      <c r="K61" s="68">
        <f>G61+I61</f>
        <v>831.07903154706742</v>
      </c>
      <c r="L61" s="68">
        <f>J61*1.21</f>
        <v>1005.6056281719516</v>
      </c>
      <c r="M61" s="95">
        <f>K61*1.21</f>
        <v>1005.6056281719516</v>
      </c>
      <c r="N61" s="97">
        <f>287012/5064635.35*L61</f>
        <v>56.987495171372643</v>
      </c>
      <c r="O61" s="98">
        <f>C61*N61</f>
        <v>56.987495171372643</v>
      </c>
      <c r="P61" s="97">
        <f>L61+N61</f>
        <v>1062.5931233433244</v>
      </c>
      <c r="Q61" s="98">
        <f>M61+O61</f>
        <v>1062.5931233433244</v>
      </c>
      <c r="R61" s="139"/>
      <c r="S61" s="139"/>
    </row>
    <row r="62" spans="1:1020" s="1" customFormat="1" ht="111.4" customHeight="1" x14ac:dyDescent="0.25">
      <c r="A62" s="114" t="s">
        <v>9</v>
      </c>
      <c r="B62" s="32" t="s">
        <v>109</v>
      </c>
      <c r="C62" s="100">
        <v>1</v>
      </c>
      <c r="D62" s="3" t="s">
        <v>110</v>
      </c>
      <c r="E62" s="32" t="s">
        <v>325</v>
      </c>
      <c r="F62" s="50">
        <v>249</v>
      </c>
      <c r="G62" s="50">
        <f t="shared" ref="G62:G66" si="66">C62*F62</f>
        <v>249</v>
      </c>
      <c r="H62" s="69">
        <f t="shared" ref="H62:H63" si="67">85000/1872971.56*F62</f>
        <v>11.300224975119216</v>
      </c>
      <c r="I62" s="69">
        <f t="shared" ref="I62:I66" si="68">C62*H62</f>
        <v>11.300224975119216</v>
      </c>
      <c r="J62" s="69">
        <f t="shared" ref="J62:K66" si="69">F62+H62</f>
        <v>260.30022497511919</v>
      </c>
      <c r="K62" s="68">
        <f t="shared" si="69"/>
        <v>260.30022497511919</v>
      </c>
      <c r="L62" s="68">
        <f t="shared" ref="L62:M66" si="70">J62*1.21</f>
        <v>314.96327221989424</v>
      </c>
      <c r="M62" s="95">
        <f t="shared" si="70"/>
        <v>314.96327221989424</v>
      </c>
      <c r="N62" s="97">
        <f t="shared" ref="N62:N66" si="71">287012/5064635.35*L62</f>
        <v>17.84891358197709</v>
      </c>
      <c r="O62" s="98">
        <f t="shared" ref="O62:O66" si="72">C62*N62</f>
        <v>17.84891358197709</v>
      </c>
      <c r="P62" s="97">
        <f t="shared" ref="P62:Q66" si="73">L62+N62</f>
        <v>332.81218580187135</v>
      </c>
      <c r="Q62" s="98">
        <f t="shared" si="73"/>
        <v>332.81218580187135</v>
      </c>
      <c r="R62" s="139"/>
      <c r="S62" s="139"/>
    </row>
    <row r="63" spans="1:1020" s="1" customFormat="1" ht="111.4" customHeight="1" x14ac:dyDescent="0.25">
      <c r="A63" s="114" t="s">
        <v>9</v>
      </c>
      <c r="B63" s="32" t="s">
        <v>280</v>
      </c>
      <c r="C63" s="100">
        <v>1</v>
      </c>
      <c r="D63" s="3" t="s">
        <v>279</v>
      </c>
      <c r="E63" s="32" t="s">
        <v>281</v>
      </c>
      <c r="F63" s="50">
        <v>541.25</v>
      </c>
      <c r="G63" s="50">
        <f t="shared" si="66"/>
        <v>541.25</v>
      </c>
      <c r="H63" s="69">
        <f t="shared" si="67"/>
        <v>24.563240031258136</v>
      </c>
      <c r="I63" s="69">
        <f t="shared" si="68"/>
        <v>24.563240031258136</v>
      </c>
      <c r="J63" s="69">
        <f t="shared" si="69"/>
        <v>565.81324003125815</v>
      </c>
      <c r="K63" s="68">
        <f t="shared" si="69"/>
        <v>565.81324003125815</v>
      </c>
      <c r="L63" s="68">
        <f t="shared" si="70"/>
        <v>684.6340204378223</v>
      </c>
      <c r="M63" s="95">
        <f t="shared" si="70"/>
        <v>684.6340204378223</v>
      </c>
      <c r="N63" s="97">
        <f t="shared" si="71"/>
        <v>38.798090266044575</v>
      </c>
      <c r="O63" s="98">
        <f t="shared" si="72"/>
        <v>38.798090266044575</v>
      </c>
      <c r="P63" s="97">
        <f t="shared" si="73"/>
        <v>723.4321107038669</v>
      </c>
      <c r="Q63" s="98">
        <f t="shared" si="73"/>
        <v>723.4321107038669</v>
      </c>
      <c r="R63" s="139"/>
      <c r="S63" s="139"/>
    </row>
    <row r="64" spans="1:1020" customFormat="1" ht="102.6" customHeight="1" x14ac:dyDescent="0.25">
      <c r="A64" s="114" t="s">
        <v>9</v>
      </c>
      <c r="B64" s="6" t="s">
        <v>401</v>
      </c>
      <c r="C64" s="63">
        <v>2</v>
      </c>
      <c r="D64" s="63"/>
      <c r="E64" s="7" t="s">
        <v>389</v>
      </c>
      <c r="F64" s="72">
        <v>14700</v>
      </c>
      <c r="G64" s="72">
        <f>C64*F64</f>
        <v>29400</v>
      </c>
      <c r="H64" s="58">
        <f t="shared" ref="H64" si="74">53000/518835*F64</f>
        <v>1501.6334672872879</v>
      </c>
      <c r="I64" s="58">
        <f>C64*H64</f>
        <v>3003.2669345745758</v>
      </c>
      <c r="J64" s="58">
        <f t="shared" si="69"/>
        <v>16201.633467287287</v>
      </c>
      <c r="K64" s="56">
        <f t="shared" si="69"/>
        <v>32403.266934574574</v>
      </c>
      <c r="L64" s="57">
        <f t="shared" si="70"/>
        <v>19603.976495417617</v>
      </c>
      <c r="M64" s="56">
        <f t="shared" si="70"/>
        <v>39207.952990835234</v>
      </c>
      <c r="N64" s="94">
        <f>287012/5064635.35*L64</f>
        <v>1110.9539212734835</v>
      </c>
      <c r="O64" s="73">
        <f>C64*N64</f>
        <v>2221.907842546967</v>
      </c>
      <c r="P64" s="94">
        <f>L64+N64</f>
        <v>20714.930416691102</v>
      </c>
      <c r="Q64" s="73">
        <f>M64+O64</f>
        <v>41429.860833382205</v>
      </c>
      <c r="R64" s="140"/>
      <c r="S64" s="140"/>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4"/>
      <c r="KR64" s="4"/>
      <c r="KS64" s="4"/>
      <c r="KT64" s="4"/>
      <c r="KU64" s="4"/>
      <c r="KV64" s="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4"/>
      <c r="MU64" s="4"/>
      <c r="MV64" s="4"/>
      <c r="MW64" s="4"/>
      <c r="MX64" s="4"/>
      <c r="MY64" s="4"/>
      <c r="MZ64" s="4"/>
      <c r="NA64" s="4"/>
      <c r="NB64" s="4"/>
      <c r="NC64" s="4"/>
      <c r="ND64" s="4"/>
      <c r="NE64" s="4"/>
      <c r="NF64" s="4"/>
      <c r="NG64" s="4"/>
      <c r="NH64" s="4"/>
      <c r="NI64" s="4"/>
      <c r="NJ64" s="4"/>
      <c r="NK64" s="4"/>
      <c r="NL64" s="4"/>
      <c r="NM64" s="4"/>
      <c r="NN64" s="4"/>
      <c r="NO64" s="4"/>
      <c r="NP64" s="4"/>
      <c r="NQ64" s="4"/>
      <c r="NR64" s="4"/>
      <c r="NS64" s="4"/>
      <c r="NT64" s="4"/>
      <c r="NU64" s="4"/>
      <c r="NV64" s="4"/>
      <c r="NW64" s="4"/>
      <c r="NX64" s="4"/>
      <c r="NY64" s="4"/>
      <c r="NZ64" s="4"/>
      <c r="OA64" s="4"/>
      <c r="OB64" s="4"/>
      <c r="OC64" s="4"/>
      <c r="OD64" s="4"/>
      <c r="OE64" s="4"/>
      <c r="OF64" s="4"/>
      <c r="OG64" s="4"/>
      <c r="OH64" s="4"/>
      <c r="OI64" s="4"/>
      <c r="OJ64" s="4"/>
      <c r="OK64" s="4"/>
      <c r="OL64" s="4"/>
      <c r="OM64" s="4"/>
      <c r="ON64" s="4"/>
      <c r="OO64" s="4"/>
      <c r="OP64" s="4"/>
      <c r="OQ64" s="4"/>
      <c r="OR64" s="4"/>
      <c r="OS64" s="4"/>
      <c r="OT64" s="4"/>
      <c r="OU64" s="4"/>
      <c r="OV64" s="4"/>
      <c r="OW64" s="4"/>
      <c r="OX64" s="4"/>
      <c r="OY64" s="4"/>
      <c r="OZ64" s="4"/>
      <c r="PA64" s="4"/>
      <c r="PB64" s="4"/>
      <c r="PC64" s="4"/>
      <c r="PD64" s="4"/>
      <c r="PE64" s="4"/>
      <c r="PF64" s="4"/>
      <c r="PG64" s="4"/>
      <c r="PH64" s="4"/>
      <c r="PI64" s="4"/>
      <c r="PJ64" s="4"/>
      <c r="PK64" s="4"/>
      <c r="PL64" s="4"/>
      <c r="PM64" s="4"/>
      <c r="PN64" s="4"/>
      <c r="PO64" s="4"/>
      <c r="PP64" s="4"/>
      <c r="PQ64" s="4"/>
      <c r="PR64" s="4"/>
      <c r="PS64" s="4"/>
      <c r="PT64" s="4"/>
      <c r="PU64" s="4"/>
      <c r="PV64" s="4"/>
      <c r="PW64" s="4"/>
      <c r="PX64" s="4"/>
      <c r="PY64" s="4"/>
      <c r="PZ64" s="4"/>
      <c r="QA64" s="4"/>
      <c r="QB64" s="4"/>
      <c r="QC64" s="4"/>
      <c r="QD64" s="4"/>
      <c r="QE64" s="4"/>
      <c r="QF64" s="4"/>
      <c r="QG64" s="4"/>
      <c r="QH64" s="4"/>
      <c r="QI64" s="4"/>
      <c r="QJ64" s="4"/>
      <c r="QK64" s="4"/>
      <c r="QL64" s="4"/>
      <c r="QM64" s="4"/>
      <c r="QN64" s="4"/>
      <c r="QO64" s="4"/>
      <c r="QP64" s="4"/>
      <c r="QQ64" s="4"/>
      <c r="QR64" s="4"/>
      <c r="QS64" s="4"/>
      <c r="QT64" s="4"/>
      <c r="QU64" s="4"/>
      <c r="QV64" s="4"/>
      <c r="QW64" s="4"/>
      <c r="QX64" s="4"/>
      <c r="QY64" s="4"/>
      <c r="QZ64" s="4"/>
      <c r="RA64" s="4"/>
      <c r="RB64" s="4"/>
      <c r="RC64" s="4"/>
      <c r="RD64" s="4"/>
      <c r="RE64" s="4"/>
      <c r="RF64" s="4"/>
      <c r="RG64" s="4"/>
      <c r="RH64" s="4"/>
      <c r="RI64" s="4"/>
      <c r="RJ64" s="4"/>
      <c r="RK64" s="4"/>
      <c r="RL64" s="4"/>
      <c r="RM64" s="4"/>
      <c r="RN64" s="4"/>
      <c r="RO64" s="4"/>
      <c r="RP64" s="4"/>
      <c r="RQ64" s="4"/>
      <c r="RR64" s="4"/>
      <c r="RS64" s="4"/>
      <c r="RT64" s="4"/>
      <c r="RU64" s="4"/>
      <c r="RV64" s="4"/>
      <c r="RW64" s="4"/>
      <c r="RX64" s="4"/>
      <c r="RY64" s="4"/>
      <c r="RZ64" s="4"/>
      <c r="SA64" s="4"/>
      <c r="SB64" s="4"/>
      <c r="SC64" s="4"/>
      <c r="SD64" s="4"/>
      <c r="SE64" s="4"/>
      <c r="SF64" s="4"/>
      <c r="SG64" s="4"/>
      <c r="SH64" s="4"/>
      <c r="SI64" s="4"/>
      <c r="SJ64" s="4"/>
      <c r="SK64" s="4"/>
      <c r="SL64" s="4"/>
      <c r="SM64" s="4"/>
      <c r="SN64" s="4"/>
      <c r="SO64" s="4"/>
      <c r="SP64" s="4"/>
      <c r="SQ64" s="4"/>
      <c r="SR64" s="4"/>
      <c r="SS64" s="4"/>
      <c r="ST64" s="4"/>
      <c r="SU64" s="4"/>
      <c r="SV64" s="4"/>
      <c r="SW64" s="4"/>
      <c r="SX64" s="4"/>
      <c r="SY64" s="4"/>
      <c r="SZ64" s="4"/>
      <c r="TA64" s="4"/>
      <c r="TB64" s="4"/>
      <c r="TC64" s="4"/>
      <c r="TD64" s="4"/>
      <c r="TE64" s="4"/>
      <c r="TF64" s="4"/>
      <c r="TG64" s="4"/>
      <c r="TH64" s="4"/>
      <c r="TI64" s="4"/>
      <c r="TJ64" s="4"/>
      <c r="TK64" s="4"/>
      <c r="TL64" s="4"/>
      <c r="TM64" s="4"/>
      <c r="TN64" s="4"/>
      <c r="TO64" s="4"/>
      <c r="TP64" s="4"/>
      <c r="TQ64" s="4"/>
      <c r="TR64" s="4"/>
      <c r="TS64" s="4"/>
      <c r="TT64" s="4"/>
      <c r="TU64" s="4"/>
      <c r="TV64" s="4"/>
      <c r="TW64" s="4"/>
      <c r="TX64" s="4"/>
      <c r="TY64" s="4"/>
      <c r="TZ64" s="4"/>
      <c r="UA64" s="4"/>
      <c r="UB64" s="4"/>
      <c r="UC64" s="4"/>
      <c r="UD64" s="4"/>
      <c r="UE64" s="4"/>
      <c r="UF64" s="4"/>
      <c r="UG64" s="4"/>
      <c r="UH64" s="4"/>
      <c r="UI64" s="4"/>
      <c r="UJ64" s="4"/>
      <c r="UK64" s="4"/>
      <c r="UL64" s="4"/>
      <c r="UM64" s="4"/>
      <c r="UN64" s="4"/>
      <c r="UO64" s="4"/>
      <c r="UP64" s="4"/>
      <c r="UQ64" s="4"/>
      <c r="UR64" s="4"/>
      <c r="US64" s="4"/>
      <c r="UT64" s="4"/>
      <c r="UU64" s="4"/>
      <c r="UV64" s="4"/>
      <c r="UW64" s="4"/>
      <c r="UX64" s="4"/>
      <c r="UY64" s="4"/>
      <c r="UZ64" s="4"/>
      <c r="VA64" s="4"/>
      <c r="VB64" s="4"/>
      <c r="VC64" s="4"/>
      <c r="VD64" s="4"/>
      <c r="VE64" s="4"/>
      <c r="VF64" s="4"/>
      <c r="VG64" s="4"/>
      <c r="VH64" s="4"/>
      <c r="VI64" s="4"/>
      <c r="VJ64" s="4"/>
      <c r="VK64" s="4"/>
      <c r="VL64" s="4"/>
      <c r="VM64" s="4"/>
      <c r="VN64" s="4"/>
      <c r="VO64" s="4"/>
      <c r="VP64" s="4"/>
      <c r="VQ64" s="4"/>
      <c r="VR64" s="4"/>
      <c r="VS64" s="4"/>
      <c r="VT64" s="4"/>
      <c r="VU64" s="4"/>
      <c r="VV64" s="4"/>
      <c r="VW64" s="4"/>
      <c r="VX64" s="4"/>
      <c r="VY64" s="4"/>
      <c r="VZ64" s="4"/>
      <c r="WA64" s="4"/>
      <c r="WB64" s="4"/>
      <c r="WC64" s="4"/>
      <c r="WD64" s="4"/>
      <c r="WE64" s="4"/>
      <c r="WF64" s="4"/>
      <c r="WG64" s="4"/>
      <c r="WH64" s="4"/>
      <c r="WI64" s="4"/>
      <c r="WJ64" s="4"/>
      <c r="WK64" s="4"/>
      <c r="WL64" s="4"/>
      <c r="WM64" s="4"/>
      <c r="WN64" s="4"/>
      <c r="WO64" s="4"/>
      <c r="WP64" s="4"/>
      <c r="WQ64" s="4"/>
      <c r="WR64" s="4"/>
      <c r="WS64" s="4"/>
      <c r="WT64" s="4"/>
      <c r="WU64" s="4"/>
      <c r="WV64" s="4"/>
      <c r="WW64" s="4"/>
      <c r="WX64" s="4"/>
      <c r="WY64" s="4"/>
      <c r="WZ64" s="4"/>
      <c r="XA64" s="4"/>
      <c r="XB64" s="4"/>
      <c r="XC64" s="4"/>
      <c r="XD64" s="4"/>
      <c r="XE64" s="4"/>
      <c r="XF64" s="4"/>
      <c r="XG64" s="4"/>
      <c r="XH64" s="4"/>
      <c r="XI64" s="4"/>
      <c r="XJ64" s="4"/>
      <c r="XK64" s="4"/>
      <c r="XL64" s="4"/>
      <c r="XM64" s="4"/>
      <c r="XN64" s="4"/>
      <c r="XO64" s="4"/>
      <c r="XP64" s="4"/>
      <c r="XQ64" s="4"/>
      <c r="XR64" s="4"/>
      <c r="XS64" s="4"/>
      <c r="XT64" s="4"/>
      <c r="XU64" s="4"/>
      <c r="XV64" s="4"/>
      <c r="XW64" s="4"/>
      <c r="XX64" s="4"/>
      <c r="XY64" s="4"/>
      <c r="XZ64" s="4"/>
      <c r="YA64" s="4"/>
      <c r="YB64" s="4"/>
      <c r="YC64" s="4"/>
      <c r="YD64" s="4"/>
      <c r="YE64" s="4"/>
      <c r="YF64" s="4"/>
      <c r="YG64" s="4"/>
      <c r="YH64" s="4"/>
      <c r="YI64" s="4"/>
      <c r="YJ64" s="4"/>
      <c r="YK64" s="4"/>
      <c r="YL64" s="4"/>
      <c r="YM64" s="4"/>
      <c r="YN64" s="4"/>
      <c r="YO64" s="4"/>
      <c r="YP64" s="4"/>
      <c r="YQ64" s="4"/>
      <c r="YR64" s="4"/>
      <c r="YS64" s="4"/>
      <c r="YT64" s="4"/>
      <c r="YU64" s="4"/>
      <c r="YV64" s="4"/>
      <c r="YW64" s="4"/>
      <c r="YX64" s="4"/>
      <c r="YY64" s="4"/>
      <c r="YZ64" s="4"/>
      <c r="ZA64" s="4"/>
      <c r="ZB64" s="4"/>
      <c r="ZC64" s="4"/>
      <c r="ZD64" s="4"/>
      <c r="ZE64" s="4"/>
      <c r="ZF64" s="4"/>
      <c r="ZG64" s="4"/>
      <c r="ZH64" s="4"/>
      <c r="ZI64" s="4"/>
      <c r="ZJ64" s="4"/>
      <c r="ZK64" s="4"/>
      <c r="ZL64" s="4"/>
      <c r="ZM64" s="4"/>
      <c r="ZN64" s="4"/>
      <c r="ZO64" s="4"/>
      <c r="ZP64" s="4"/>
      <c r="ZQ64" s="4"/>
      <c r="ZR64" s="4"/>
      <c r="ZS64" s="4"/>
      <c r="ZT64" s="4"/>
      <c r="ZU64" s="4"/>
      <c r="ZV64" s="4"/>
      <c r="ZW64" s="4"/>
      <c r="ZX64" s="4"/>
      <c r="ZY64" s="4"/>
      <c r="ZZ64" s="4"/>
      <c r="AAA64" s="4"/>
      <c r="AAB64" s="4"/>
      <c r="AAC64" s="4"/>
      <c r="AAD64" s="4"/>
      <c r="AAE64" s="4"/>
      <c r="AAF64" s="4"/>
      <c r="AAG64" s="4"/>
      <c r="AAH64" s="4"/>
      <c r="AAI64" s="4"/>
      <c r="AAJ64" s="4"/>
      <c r="AAK64" s="4"/>
      <c r="AAL64" s="4"/>
      <c r="AAM64" s="4"/>
      <c r="AAN64" s="4"/>
      <c r="AAO64" s="4"/>
      <c r="AAP64" s="4"/>
      <c r="AAQ64" s="4"/>
      <c r="AAR64" s="4"/>
      <c r="AAS64" s="4"/>
      <c r="AAT64" s="4"/>
      <c r="AAU64" s="4"/>
      <c r="AAV64" s="4"/>
      <c r="AAW64" s="4"/>
      <c r="AAX64" s="4"/>
      <c r="AAY64" s="4"/>
      <c r="AAZ64" s="4"/>
      <c r="ABA64" s="4"/>
      <c r="ABB64" s="4"/>
      <c r="ABC64" s="4"/>
      <c r="ABD64" s="4"/>
      <c r="ABE64" s="4"/>
      <c r="ABF64" s="4"/>
      <c r="ABG64" s="4"/>
      <c r="ABH64" s="4"/>
      <c r="ABI64" s="4"/>
      <c r="ABJ64" s="4"/>
      <c r="ABK64" s="4"/>
      <c r="ABL64" s="4"/>
      <c r="ABM64" s="4"/>
      <c r="ABN64" s="4"/>
      <c r="ABO64" s="4"/>
      <c r="ABP64" s="4"/>
      <c r="ABQ64" s="4"/>
      <c r="ABR64" s="4"/>
      <c r="ABS64" s="4"/>
      <c r="ABT64" s="4"/>
      <c r="ABU64" s="4"/>
      <c r="ABV64" s="4"/>
      <c r="ABW64" s="4"/>
      <c r="ABX64" s="4"/>
      <c r="ABY64" s="4"/>
      <c r="ABZ64" s="4"/>
      <c r="ACA64" s="4"/>
      <c r="ACB64" s="4"/>
      <c r="ACC64" s="4"/>
      <c r="ACD64" s="4"/>
      <c r="ACE64" s="4"/>
      <c r="ACF64" s="4"/>
      <c r="ACG64" s="4"/>
      <c r="ACH64" s="4"/>
      <c r="ACI64" s="4"/>
      <c r="ACJ64" s="4"/>
      <c r="ACK64" s="4"/>
      <c r="ACL64" s="4"/>
      <c r="ACM64" s="4"/>
      <c r="ACN64" s="4"/>
      <c r="ACO64" s="4"/>
      <c r="ACP64" s="4"/>
      <c r="ACQ64" s="4"/>
      <c r="ACR64" s="4"/>
      <c r="ACS64" s="4"/>
      <c r="ACT64" s="4"/>
      <c r="ACU64" s="4"/>
      <c r="ACV64" s="4"/>
      <c r="ACW64" s="4"/>
      <c r="ACX64" s="4"/>
      <c r="ACY64" s="4"/>
      <c r="ACZ64" s="4"/>
      <c r="ADA64" s="4"/>
      <c r="ADB64" s="4"/>
      <c r="ADC64" s="4"/>
      <c r="ADD64" s="4"/>
      <c r="ADE64" s="4"/>
      <c r="ADF64" s="4"/>
      <c r="ADG64" s="4"/>
      <c r="ADH64" s="4"/>
      <c r="ADI64" s="4"/>
      <c r="ADJ64" s="4"/>
      <c r="ADK64" s="4"/>
      <c r="ADL64" s="4"/>
      <c r="ADM64" s="4"/>
      <c r="ADN64" s="4"/>
      <c r="ADO64" s="4"/>
      <c r="ADP64" s="4"/>
      <c r="ADQ64" s="4"/>
      <c r="ADR64" s="4"/>
      <c r="ADS64" s="4"/>
      <c r="ADT64" s="4"/>
      <c r="ADU64" s="4"/>
      <c r="ADV64" s="4"/>
      <c r="ADW64" s="4"/>
      <c r="ADX64" s="4"/>
      <c r="ADY64" s="4"/>
      <c r="ADZ64" s="4"/>
      <c r="AEA64" s="4"/>
      <c r="AEB64" s="4"/>
      <c r="AEC64" s="4"/>
      <c r="AED64" s="4"/>
      <c r="AEE64" s="4"/>
      <c r="AEF64" s="4"/>
      <c r="AEG64" s="4"/>
      <c r="AEH64" s="4"/>
      <c r="AEI64" s="4"/>
      <c r="AEJ64" s="4"/>
      <c r="AEK64" s="4"/>
      <c r="AEL64" s="4"/>
      <c r="AEM64" s="4"/>
      <c r="AEN64" s="4"/>
      <c r="AEO64" s="4"/>
      <c r="AEP64" s="4"/>
      <c r="AEQ64" s="4"/>
      <c r="AER64" s="4"/>
      <c r="AES64" s="4"/>
      <c r="AET64" s="4"/>
      <c r="AEU64" s="4"/>
      <c r="AEV64" s="4"/>
      <c r="AEW64" s="4"/>
      <c r="AEX64" s="4"/>
      <c r="AEY64" s="4"/>
      <c r="AEZ64" s="4"/>
      <c r="AFA64" s="4"/>
      <c r="AFB64" s="4"/>
      <c r="AFC64" s="4"/>
      <c r="AFD64" s="4"/>
      <c r="AFE64" s="4"/>
      <c r="AFF64" s="4"/>
      <c r="AFG64" s="4"/>
      <c r="AFH64" s="4"/>
      <c r="AFI64" s="4"/>
      <c r="AFJ64" s="4"/>
      <c r="AFK64" s="4"/>
      <c r="AFL64" s="4"/>
      <c r="AFM64" s="4"/>
      <c r="AFN64" s="4"/>
      <c r="AFO64" s="4"/>
      <c r="AFP64" s="4"/>
      <c r="AFQ64" s="4"/>
      <c r="AFR64" s="4"/>
      <c r="AFS64" s="4"/>
      <c r="AFT64" s="4"/>
      <c r="AFU64" s="4"/>
      <c r="AFV64" s="4"/>
      <c r="AFW64" s="4"/>
      <c r="AFX64" s="4"/>
      <c r="AFY64" s="4"/>
      <c r="AFZ64" s="4"/>
      <c r="AGA64" s="4"/>
      <c r="AGB64" s="4"/>
      <c r="AGC64" s="4"/>
      <c r="AGD64" s="4"/>
      <c r="AGE64" s="4"/>
      <c r="AGF64" s="4"/>
      <c r="AGG64" s="4"/>
      <c r="AGH64" s="4"/>
      <c r="AGI64" s="4"/>
      <c r="AGJ64" s="4"/>
      <c r="AGK64" s="4"/>
      <c r="AGL64" s="4"/>
      <c r="AGM64" s="4"/>
      <c r="AGN64" s="4"/>
      <c r="AGO64" s="4"/>
      <c r="AGP64" s="4"/>
      <c r="AGQ64" s="4"/>
      <c r="AGR64" s="4"/>
      <c r="AGS64" s="4"/>
      <c r="AGT64" s="4"/>
      <c r="AGU64" s="4"/>
      <c r="AGV64" s="4"/>
      <c r="AGW64" s="4"/>
      <c r="AGX64" s="4"/>
      <c r="AGY64" s="4"/>
      <c r="AGZ64" s="4"/>
      <c r="AHA64" s="4"/>
      <c r="AHB64" s="4"/>
      <c r="AHC64" s="4"/>
      <c r="AHD64" s="4"/>
      <c r="AHE64" s="4"/>
      <c r="AHF64" s="4"/>
      <c r="AHG64" s="4"/>
      <c r="AHH64" s="4"/>
      <c r="AHI64" s="4"/>
      <c r="AHJ64" s="4"/>
      <c r="AHK64" s="4"/>
      <c r="AHL64" s="4"/>
      <c r="AHM64" s="4"/>
      <c r="AHN64" s="4"/>
      <c r="AHO64" s="4"/>
      <c r="AHP64" s="4"/>
      <c r="AHQ64" s="4"/>
      <c r="AHR64" s="4"/>
      <c r="AHS64" s="4"/>
      <c r="AHT64" s="4"/>
      <c r="AHU64" s="4"/>
      <c r="AHV64" s="4"/>
      <c r="AHW64" s="4"/>
      <c r="AHX64" s="4"/>
      <c r="AHY64" s="4"/>
      <c r="AHZ64" s="4"/>
      <c r="AIA64" s="4"/>
      <c r="AIB64" s="4"/>
      <c r="AIC64" s="4"/>
      <c r="AID64" s="4"/>
      <c r="AIE64" s="4"/>
      <c r="AIF64" s="4"/>
      <c r="AIG64" s="4"/>
      <c r="AIH64" s="4"/>
      <c r="AII64" s="4"/>
      <c r="AIJ64" s="4"/>
      <c r="AIK64" s="4"/>
      <c r="AIL64" s="4"/>
      <c r="AIM64" s="4"/>
      <c r="AIN64" s="4"/>
      <c r="AIO64" s="4"/>
      <c r="AIP64" s="4"/>
      <c r="AIQ64" s="4"/>
      <c r="AIR64" s="4"/>
      <c r="AIS64" s="4"/>
      <c r="AIT64" s="4"/>
      <c r="AIU64" s="4"/>
      <c r="AIV64" s="4"/>
      <c r="AIW64" s="4"/>
      <c r="AIX64" s="4"/>
      <c r="AIY64" s="4"/>
      <c r="AIZ64" s="4"/>
      <c r="AJA64" s="4"/>
      <c r="AJB64" s="4"/>
      <c r="AJC64" s="4"/>
      <c r="AJD64" s="4"/>
      <c r="AJE64" s="4"/>
      <c r="AJF64" s="4"/>
      <c r="AJG64" s="4"/>
      <c r="AJH64" s="4"/>
      <c r="AJI64" s="4"/>
      <c r="AJJ64" s="4"/>
      <c r="AJK64" s="4"/>
      <c r="AJL64" s="4"/>
      <c r="AJM64" s="4"/>
      <c r="AJN64" s="4"/>
      <c r="AJO64" s="4"/>
      <c r="AJP64" s="4"/>
      <c r="AJQ64" s="4"/>
      <c r="AJR64" s="4"/>
      <c r="AJS64" s="4"/>
      <c r="AJT64" s="4"/>
      <c r="AJU64" s="4"/>
      <c r="AJV64" s="4"/>
      <c r="AJW64" s="4"/>
      <c r="AJX64" s="4"/>
      <c r="AJY64" s="4"/>
      <c r="AJZ64" s="4"/>
      <c r="AKA64" s="4"/>
      <c r="AKB64" s="4"/>
      <c r="AKC64" s="4"/>
      <c r="AKD64" s="4"/>
      <c r="AKE64" s="4"/>
      <c r="AKF64" s="4"/>
      <c r="AKG64" s="4"/>
      <c r="AKH64" s="4"/>
      <c r="AKI64" s="4"/>
      <c r="AKJ64" s="4"/>
      <c r="AKK64" s="4"/>
      <c r="AKL64" s="4"/>
      <c r="AKM64" s="4"/>
      <c r="AKN64" s="4"/>
      <c r="AKO64" s="4"/>
      <c r="AKP64" s="4"/>
      <c r="AKQ64" s="4"/>
      <c r="AKR64" s="4"/>
      <c r="AKS64" s="4"/>
      <c r="AKT64" s="4"/>
      <c r="AKU64" s="4"/>
      <c r="AKV64" s="4"/>
      <c r="AKW64" s="4"/>
      <c r="AKX64" s="4"/>
      <c r="AKY64" s="4"/>
      <c r="AKZ64" s="4"/>
      <c r="ALA64" s="4"/>
      <c r="ALB64" s="4"/>
      <c r="ALC64" s="4"/>
      <c r="ALD64" s="4"/>
      <c r="ALE64" s="4"/>
      <c r="ALF64" s="4"/>
      <c r="ALG64" s="4"/>
      <c r="ALH64" s="4"/>
      <c r="ALI64" s="4"/>
      <c r="ALJ64" s="4"/>
      <c r="ALK64" s="4"/>
      <c r="ALL64" s="4"/>
      <c r="ALM64" s="4"/>
      <c r="ALN64" s="4"/>
      <c r="ALO64" s="4"/>
      <c r="ALP64" s="4"/>
      <c r="ALQ64" s="4"/>
      <c r="ALR64" s="4"/>
      <c r="ALS64" s="4"/>
      <c r="ALT64" s="4"/>
      <c r="ALU64" s="4"/>
      <c r="ALV64" s="4"/>
      <c r="ALW64" s="4"/>
      <c r="ALX64" s="4"/>
      <c r="ALY64" s="4"/>
      <c r="ALZ64" s="4"/>
      <c r="AMA64" s="4"/>
      <c r="AMB64" s="4"/>
      <c r="AMC64" s="4"/>
      <c r="AMD64" s="4"/>
      <c r="AME64" s="4"/>
      <c r="AMF64" s="4"/>
    </row>
    <row r="65" spans="1:19" s="1" customFormat="1" ht="106.15" customHeight="1" x14ac:dyDescent="0.25">
      <c r="A65" s="114" t="s">
        <v>9</v>
      </c>
      <c r="B65" s="32" t="s">
        <v>241</v>
      </c>
      <c r="C65" s="63">
        <v>2</v>
      </c>
      <c r="D65" s="3" t="s">
        <v>242</v>
      </c>
      <c r="E65" s="32" t="s">
        <v>244</v>
      </c>
      <c r="F65" s="50">
        <v>931.25</v>
      </c>
      <c r="G65" s="50">
        <f t="shared" si="66"/>
        <v>1862.5</v>
      </c>
      <c r="H65" s="69">
        <f>85000/1872971.56*F65</f>
        <v>42.26238758264968</v>
      </c>
      <c r="I65" s="69">
        <f t="shared" si="68"/>
        <v>84.52477516529936</v>
      </c>
      <c r="J65" s="69">
        <f t="shared" si="69"/>
        <v>973.51238758264969</v>
      </c>
      <c r="K65" s="68">
        <f t="shared" si="69"/>
        <v>1947.0247751652994</v>
      </c>
      <c r="L65" s="68">
        <f t="shared" si="70"/>
        <v>1177.9499889750061</v>
      </c>
      <c r="M65" s="95">
        <f t="shared" si="70"/>
        <v>2355.8999779500123</v>
      </c>
      <c r="N65" s="97">
        <f t="shared" si="71"/>
        <v>66.754219972755678</v>
      </c>
      <c r="O65" s="98">
        <f t="shared" si="72"/>
        <v>133.50843994551136</v>
      </c>
      <c r="P65" s="97">
        <f t="shared" si="73"/>
        <v>1244.7042089477618</v>
      </c>
      <c r="Q65" s="98">
        <f t="shared" si="73"/>
        <v>2489.4084178955236</v>
      </c>
      <c r="R65" s="139"/>
      <c r="S65" s="139"/>
    </row>
    <row r="66" spans="1:19" s="5" customFormat="1" ht="111.4" customHeight="1" x14ac:dyDescent="0.25">
      <c r="A66" s="114" t="s">
        <v>9</v>
      </c>
      <c r="B66" s="7" t="s">
        <v>190</v>
      </c>
      <c r="C66" s="104">
        <v>4</v>
      </c>
      <c r="D66" s="7">
        <v>1500</v>
      </c>
      <c r="E66" s="7" t="s">
        <v>191</v>
      </c>
      <c r="F66" s="33">
        <v>1055</v>
      </c>
      <c r="G66" s="34">
        <f t="shared" si="66"/>
        <v>4220</v>
      </c>
      <c r="H66" s="58">
        <f t="shared" ref="H66" si="75">25975/482327.49*F66</f>
        <v>56.815391136010099</v>
      </c>
      <c r="I66" s="58">
        <f t="shared" si="68"/>
        <v>227.2615645440404</v>
      </c>
      <c r="J66" s="58">
        <f t="shared" si="69"/>
        <v>1111.81539113601</v>
      </c>
      <c r="K66" s="56">
        <f t="shared" si="69"/>
        <v>4447.2615645440401</v>
      </c>
      <c r="L66" s="57">
        <f t="shared" si="70"/>
        <v>1345.2966232745721</v>
      </c>
      <c r="M66" s="56">
        <f t="shared" si="70"/>
        <v>5381.1864930982883</v>
      </c>
      <c r="N66" s="94">
        <f t="shared" si="71"/>
        <v>76.237724486775051</v>
      </c>
      <c r="O66" s="73">
        <f t="shared" si="72"/>
        <v>304.9508979471002</v>
      </c>
      <c r="P66" s="94">
        <f t="shared" si="73"/>
        <v>1421.5343477613471</v>
      </c>
      <c r="Q66" s="73">
        <f t="shared" si="73"/>
        <v>5686.1373910453885</v>
      </c>
      <c r="R66" s="141"/>
      <c r="S66" s="141"/>
    </row>
    <row r="67" spans="1:19" s="1" customFormat="1" ht="79.900000000000006" customHeight="1" x14ac:dyDescent="0.25">
      <c r="A67" s="114" t="s">
        <v>9</v>
      </c>
      <c r="B67" s="32" t="s">
        <v>266</v>
      </c>
      <c r="C67" s="63">
        <v>3</v>
      </c>
      <c r="D67" s="3" t="s">
        <v>268</v>
      </c>
      <c r="E67" s="32" t="s">
        <v>267</v>
      </c>
      <c r="F67" s="50">
        <v>500</v>
      </c>
      <c r="G67" s="50">
        <f t="shared" ref="G67" si="76">C67*F67</f>
        <v>1500</v>
      </c>
      <c r="H67" s="69">
        <f t="shared" ref="H67" si="77">85000/1872971.56*F67</f>
        <v>22.691214809476339</v>
      </c>
      <c r="I67" s="69">
        <f t="shared" ref="I67" si="78">C67*H67</f>
        <v>68.07364442842902</v>
      </c>
      <c r="J67" s="69">
        <f t="shared" ref="J67:K67" si="79">F67+H67</f>
        <v>522.69121480947638</v>
      </c>
      <c r="K67" s="68">
        <f t="shared" si="79"/>
        <v>1568.0736444284289</v>
      </c>
      <c r="L67" s="68">
        <f t="shared" ref="L67:M67" si="80">J67*1.21</f>
        <v>632.4563699194664</v>
      </c>
      <c r="M67" s="95">
        <f t="shared" si="80"/>
        <v>1897.369109758399</v>
      </c>
      <c r="N67" s="97">
        <f t="shared" ref="N67" si="81">287012/5064635.35*L67</f>
        <v>35.841191931680903</v>
      </c>
      <c r="O67" s="98">
        <f t="shared" ref="O67" si="82">C67*N67</f>
        <v>107.52357579504272</v>
      </c>
      <c r="P67" s="97">
        <f t="shared" ref="P67:Q67" si="83">L67+N67</f>
        <v>668.29756185114729</v>
      </c>
      <c r="Q67" s="98">
        <f t="shared" si="83"/>
        <v>2004.8926855534417</v>
      </c>
      <c r="R67" s="139"/>
      <c r="S67" s="139"/>
    </row>
    <row r="68" spans="1:19" s="1" customFormat="1" ht="79.900000000000006" customHeight="1" x14ac:dyDescent="0.25">
      <c r="A68" s="114" t="s">
        <v>9</v>
      </c>
      <c r="B68" s="32" t="s">
        <v>276</v>
      </c>
      <c r="C68" s="63">
        <v>4</v>
      </c>
      <c r="D68" s="3" t="s">
        <v>277</v>
      </c>
      <c r="E68" s="32" t="s">
        <v>278</v>
      </c>
      <c r="F68" s="50">
        <v>516.25</v>
      </c>
      <c r="G68" s="50">
        <f>C68*F68</f>
        <v>2065</v>
      </c>
      <c r="H68" s="69">
        <f>85000/1872971.56*'1 NP'!F68</f>
        <v>23.42867929078432</v>
      </c>
      <c r="I68" s="69">
        <f>C68*H68</f>
        <v>93.71471716313728</v>
      </c>
      <c r="J68" s="69">
        <f>F68+H68</f>
        <v>539.67867929078432</v>
      </c>
      <c r="K68" s="68">
        <f>G68+I68</f>
        <v>2158.7147171631373</v>
      </c>
      <c r="L68" s="68">
        <f>J68*1.21</f>
        <v>653.01120194184898</v>
      </c>
      <c r="M68" s="95">
        <f>K68*1.21</f>
        <v>2612.0448077673959</v>
      </c>
      <c r="N68" s="97">
        <f>287012/5064635.35*L68</f>
        <v>37.006030669460529</v>
      </c>
      <c r="O68" s="98">
        <f>C68*N68</f>
        <v>148.02412267784212</v>
      </c>
      <c r="P68" s="97">
        <f>L68+N68</f>
        <v>690.01723261130951</v>
      </c>
      <c r="Q68" s="98">
        <f>M68+O68</f>
        <v>2760.068930445238</v>
      </c>
      <c r="R68" s="139"/>
      <c r="S68" s="139"/>
    </row>
    <row r="69" spans="1:19" s="1" customFormat="1" ht="102.4" customHeight="1" x14ac:dyDescent="0.25">
      <c r="A69" s="114" t="s">
        <v>9</v>
      </c>
      <c r="B69" s="32" t="s">
        <v>138</v>
      </c>
      <c r="C69" s="63">
        <v>5</v>
      </c>
      <c r="D69" s="3" t="s">
        <v>139</v>
      </c>
      <c r="E69" s="32" t="s">
        <v>140</v>
      </c>
      <c r="F69" s="50">
        <v>1122.5</v>
      </c>
      <c r="G69" s="50">
        <f>C69*F69</f>
        <v>5612.5</v>
      </c>
      <c r="H69" s="69">
        <f>85000/1872971.56*'1 NP'!F69</f>
        <v>50.941777247274381</v>
      </c>
      <c r="I69" s="69">
        <f>C69*H69</f>
        <v>254.70888623637191</v>
      </c>
      <c r="J69" s="69">
        <f>F69+H69</f>
        <v>1173.4417772472743</v>
      </c>
      <c r="K69" s="68">
        <f>G69+I69</f>
        <v>5867.2088862363717</v>
      </c>
      <c r="L69" s="68">
        <f>J69*1.21</f>
        <v>1419.864550469202</v>
      </c>
      <c r="M69" s="95">
        <f>K69*1.21</f>
        <v>7099.3227523460091</v>
      </c>
      <c r="N69" s="97">
        <f>287012/5064635.35*L69</f>
        <v>80.463475886623627</v>
      </c>
      <c r="O69" s="98">
        <f>C69*N69</f>
        <v>402.31737943311816</v>
      </c>
      <c r="P69" s="97">
        <f>L69+N69</f>
        <v>1500.3280263558256</v>
      </c>
      <c r="Q69" s="98">
        <f>M69+O69</f>
        <v>7501.6401317791269</v>
      </c>
      <c r="R69" s="139"/>
      <c r="S69" s="139"/>
    </row>
    <row r="70" spans="1:19" x14ac:dyDescent="0.25">
      <c r="A70" s="117" t="s">
        <v>10</v>
      </c>
      <c r="B70" s="36" t="s">
        <v>24</v>
      </c>
      <c r="C70" s="64"/>
      <c r="D70" s="38"/>
      <c r="E70" s="39"/>
      <c r="F70" s="41"/>
      <c r="G70" s="41"/>
      <c r="H70" s="41"/>
      <c r="I70" s="41"/>
      <c r="J70" s="41"/>
      <c r="K70" s="66"/>
      <c r="L70" s="41"/>
      <c r="M70" s="66"/>
      <c r="N70" s="66"/>
      <c r="O70" s="66"/>
      <c r="P70" s="66"/>
      <c r="Q70" s="121"/>
      <c r="R70" s="151">
        <f>SUM(Q71:Q78)</f>
        <v>135422.50586583308</v>
      </c>
      <c r="S70" s="140"/>
    </row>
    <row r="71" spans="1:19" ht="114.6" customHeight="1" x14ac:dyDescent="0.25">
      <c r="A71" s="115" t="s">
        <v>10</v>
      </c>
      <c r="B71" s="6" t="s">
        <v>21</v>
      </c>
      <c r="C71" s="63">
        <v>1</v>
      </c>
      <c r="D71" s="45" t="s">
        <v>20</v>
      </c>
      <c r="E71" s="7" t="s">
        <v>328</v>
      </c>
      <c r="F71" s="33">
        <v>3498.75</v>
      </c>
      <c r="G71" s="33">
        <f>C71*F71</f>
        <v>3498.75</v>
      </c>
      <c r="H71" s="58">
        <f>25975/482327.49*F71</f>
        <v>188.41976278399559</v>
      </c>
      <c r="I71" s="58">
        <f>C71*H71</f>
        <v>188.41976278399559</v>
      </c>
      <c r="J71" s="58">
        <f t="shared" ref="J71:K75" si="84">F71+H71</f>
        <v>3687.1697627839958</v>
      </c>
      <c r="K71" s="56">
        <f t="shared" si="84"/>
        <v>3687.1697627839958</v>
      </c>
      <c r="L71" s="57">
        <f t="shared" ref="L71:M75" si="85">J71*1.21</f>
        <v>4461.4754129686344</v>
      </c>
      <c r="M71" s="56">
        <f t="shared" si="85"/>
        <v>4461.4754129686344</v>
      </c>
      <c r="N71" s="94">
        <f>287012/5064635.35*L71</f>
        <v>252.83103179915091</v>
      </c>
      <c r="O71" s="73">
        <f>C71*N71</f>
        <v>252.83103179915091</v>
      </c>
      <c r="P71" s="94">
        <f t="shared" ref="P71:Q75" si="86">L71+N71</f>
        <v>4714.3064447677853</v>
      </c>
      <c r="Q71" s="73">
        <f t="shared" si="86"/>
        <v>4714.3064447677853</v>
      </c>
      <c r="R71" s="140"/>
      <c r="S71" s="140"/>
    </row>
    <row r="72" spans="1:19" s="113" customFormat="1" ht="123" customHeight="1" x14ac:dyDescent="0.25">
      <c r="A72" s="115" t="s">
        <v>10</v>
      </c>
      <c r="B72" s="106" t="s">
        <v>21</v>
      </c>
      <c r="C72" s="100">
        <v>4</v>
      </c>
      <c r="D72" s="106" t="s">
        <v>22</v>
      </c>
      <c r="E72" s="101" t="s">
        <v>328</v>
      </c>
      <c r="F72" s="107">
        <v>7487.5</v>
      </c>
      <c r="G72" s="107">
        <f>C72*F72</f>
        <v>29950</v>
      </c>
      <c r="H72" s="108">
        <f>25975/482327.49*F72</f>
        <v>403.22771671173047</v>
      </c>
      <c r="I72" s="108">
        <f>C72*H72</f>
        <v>1612.9108668469219</v>
      </c>
      <c r="J72" s="108">
        <f t="shared" si="84"/>
        <v>7890.7277167117309</v>
      </c>
      <c r="K72" s="109">
        <f t="shared" si="84"/>
        <v>31562.910866846923</v>
      </c>
      <c r="L72" s="110">
        <f t="shared" si="85"/>
        <v>9547.7805372211933</v>
      </c>
      <c r="M72" s="109">
        <f t="shared" si="85"/>
        <v>38191.122148884773</v>
      </c>
      <c r="N72" s="111">
        <f>287012/5064635.35*L72</f>
        <v>541.07105411822579</v>
      </c>
      <c r="O72" s="112">
        <f>C72*N72</f>
        <v>2164.2842164729032</v>
      </c>
      <c r="P72" s="111">
        <f t="shared" si="86"/>
        <v>10088.851591339419</v>
      </c>
      <c r="Q72" s="112">
        <f t="shared" si="86"/>
        <v>40355.406365357674</v>
      </c>
      <c r="R72" s="143"/>
      <c r="S72" s="143"/>
    </row>
    <row r="73" spans="1:19" ht="114" customHeight="1" x14ac:dyDescent="0.25">
      <c r="A73" s="115" t="s">
        <v>10</v>
      </c>
      <c r="B73" s="7" t="s">
        <v>340</v>
      </c>
      <c r="C73" s="63">
        <v>5</v>
      </c>
      <c r="D73" s="6" t="s">
        <v>25</v>
      </c>
      <c r="E73" s="7" t="s">
        <v>328</v>
      </c>
      <c r="F73" s="33">
        <v>9907.5</v>
      </c>
      <c r="G73" s="33">
        <f>C73*F73</f>
        <v>49537.5</v>
      </c>
      <c r="H73" s="58">
        <f>25975/482327.49*F73</f>
        <v>533.55306889101428</v>
      </c>
      <c r="I73" s="58">
        <f>C73*H73</f>
        <v>2667.7653444550715</v>
      </c>
      <c r="J73" s="58">
        <f t="shared" si="84"/>
        <v>10441.053068891015</v>
      </c>
      <c r="K73" s="56">
        <f t="shared" si="84"/>
        <v>52205.265344455074</v>
      </c>
      <c r="L73" s="57">
        <f t="shared" si="85"/>
        <v>12633.674213358128</v>
      </c>
      <c r="M73" s="56">
        <f t="shared" si="85"/>
        <v>63168.371066790634</v>
      </c>
      <c r="N73" s="94">
        <f>287012/5064635.35*L73</f>
        <v>715.94810933907479</v>
      </c>
      <c r="O73" s="73">
        <f>C73*N73</f>
        <v>3579.7405466953742</v>
      </c>
      <c r="P73" s="94">
        <f t="shared" si="86"/>
        <v>13349.622322697203</v>
      </c>
      <c r="Q73" s="73">
        <f t="shared" si="86"/>
        <v>66748.111613486006</v>
      </c>
      <c r="R73" s="140"/>
      <c r="S73" s="140"/>
    </row>
    <row r="74" spans="1:19" ht="94.15" customHeight="1" x14ac:dyDescent="0.25">
      <c r="A74" s="115" t="s">
        <v>10</v>
      </c>
      <c r="B74" s="6" t="s">
        <v>55</v>
      </c>
      <c r="C74" s="63">
        <v>1</v>
      </c>
      <c r="D74" s="6" t="s">
        <v>56</v>
      </c>
      <c r="E74" s="7" t="s">
        <v>330</v>
      </c>
      <c r="F74" s="33">
        <v>8200</v>
      </c>
      <c r="G74" s="33">
        <f>C74*F74</f>
        <v>8200</v>
      </c>
      <c r="H74" s="58">
        <f>25975/482327.49*F74</f>
        <v>441.59830077277996</v>
      </c>
      <c r="I74" s="58">
        <f>C74*H74</f>
        <v>441.59830077277996</v>
      </c>
      <c r="J74" s="58">
        <f t="shared" si="84"/>
        <v>8641.5983007727791</v>
      </c>
      <c r="K74" s="56">
        <f t="shared" si="84"/>
        <v>8641.5983007727791</v>
      </c>
      <c r="L74" s="57">
        <f t="shared" si="85"/>
        <v>10456.333943935062</v>
      </c>
      <c r="M74" s="56">
        <f t="shared" si="85"/>
        <v>10456.333943935062</v>
      </c>
      <c r="N74" s="94">
        <f>287012/5064635.35*L74</f>
        <v>592.55861686403352</v>
      </c>
      <c r="O74" s="73">
        <f>C74*N74</f>
        <v>592.55861686403352</v>
      </c>
      <c r="P74" s="94">
        <f t="shared" si="86"/>
        <v>11048.892560799095</v>
      </c>
      <c r="Q74" s="73">
        <f t="shared" si="86"/>
        <v>11048.892560799095</v>
      </c>
      <c r="R74" s="140"/>
      <c r="S74" s="140"/>
    </row>
    <row r="75" spans="1:19" ht="99" customHeight="1" x14ac:dyDescent="0.25">
      <c r="A75" s="115" t="s">
        <v>10</v>
      </c>
      <c r="B75" s="6" t="s">
        <v>27</v>
      </c>
      <c r="C75" s="63">
        <v>1</v>
      </c>
      <c r="D75" s="6" t="s">
        <v>26</v>
      </c>
      <c r="E75" s="7" t="s">
        <v>331</v>
      </c>
      <c r="F75" s="33">
        <v>6286.25</v>
      </c>
      <c r="G75" s="33">
        <f>C75*F75</f>
        <v>6286.25</v>
      </c>
      <c r="H75" s="58">
        <f>25975/482327.49*F75</f>
        <v>338.53625832108389</v>
      </c>
      <c r="I75" s="58">
        <f>C75*H75</f>
        <v>338.53625832108389</v>
      </c>
      <c r="J75" s="58">
        <f t="shared" si="84"/>
        <v>6624.7862583210836</v>
      </c>
      <c r="K75" s="56">
        <f t="shared" si="84"/>
        <v>6624.7862583210836</v>
      </c>
      <c r="L75" s="57">
        <f t="shared" si="85"/>
        <v>8015.991372568511</v>
      </c>
      <c r="M75" s="56">
        <f t="shared" si="85"/>
        <v>8015.991372568511</v>
      </c>
      <c r="N75" s="94">
        <f>287012/5064635.35*L75</f>
        <v>454.26482990994276</v>
      </c>
      <c r="O75" s="73">
        <f>C75*N75</f>
        <v>454.26482990994276</v>
      </c>
      <c r="P75" s="94">
        <f t="shared" si="86"/>
        <v>8470.2562024784529</v>
      </c>
      <c r="Q75" s="73">
        <f t="shared" si="86"/>
        <v>8470.2562024784529</v>
      </c>
      <c r="R75" s="140"/>
      <c r="S75" s="140"/>
    </row>
    <row r="76" spans="1:19" s="1" customFormat="1" ht="90" customHeight="1" x14ac:dyDescent="0.25">
      <c r="A76" s="114" t="s">
        <v>10</v>
      </c>
      <c r="B76" s="32" t="s">
        <v>126</v>
      </c>
      <c r="C76" s="63">
        <v>1</v>
      </c>
      <c r="D76" s="3" t="s">
        <v>128</v>
      </c>
      <c r="E76" s="32" t="s">
        <v>127</v>
      </c>
      <c r="F76" s="50">
        <v>618.75</v>
      </c>
      <c r="G76" s="50">
        <f t="shared" ref="G76" si="87">C76*F76</f>
        <v>618.75</v>
      </c>
      <c r="H76" s="69">
        <f>85000/1872971.56*'2 NP'!F56</f>
        <v>81.642990884495859</v>
      </c>
      <c r="I76" s="69">
        <f t="shared" ref="I76" si="88">C76*H76</f>
        <v>81.642990884495859</v>
      </c>
      <c r="J76" s="69">
        <f t="shared" ref="J76" si="89">F76+H76</f>
        <v>700.39299088449582</v>
      </c>
      <c r="K76" s="68">
        <f t="shared" ref="K76" si="90">G76+I76</f>
        <v>700.39299088449582</v>
      </c>
      <c r="L76" s="68">
        <f t="shared" ref="L76" si="91">J76*1.21</f>
        <v>847.47551897023993</v>
      </c>
      <c r="M76" s="95">
        <f t="shared" ref="M76" si="92">K76*1.21</f>
        <v>847.47551897023993</v>
      </c>
      <c r="N76" s="97">
        <f t="shared" ref="N76" si="93">287012/5064635.35*L76</f>
        <v>48.026289523625131</v>
      </c>
      <c r="O76" s="98">
        <f t="shared" ref="O76" si="94">C76*N76</f>
        <v>48.026289523625131</v>
      </c>
      <c r="P76" s="97">
        <f t="shared" ref="P76" si="95">L76+N76</f>
        <v>895.50180849386504</v>
      </c>
      <c r="Q76" s="98">
        <f t="shared" ref="Q76" si="96">M76+O76</f>
        <v>895.50180849386504</v>
      </c>
      <c r="R76" s="139"/>
      <c r="S76" s="139"/>
    </row>
    <row r="77" spans="1:19" ht="84" customHeight="1" x14ac:dyDescent="0.25">
      <c r="A77" s="115" t="s">
        <v>10</v>
      </c>
      <c r="B77" s="6" t="s">
        <v>30</v>
      </c>
      <c r="C77" s="63">
        <v>1</v>
      </c>
      <c r="D77" s="7" t="s">
        <v>333</v>
      </c>
      <c r="E77" s="7" t="s">
        <v>332</v>
      </c>
      <c r="F77" s="33">
        <v>1312.5</v>
      </c>
      <c r="G77" s="33">
        <f>C77*F77</f>
        <v>1312.5</v>
      </c>
      <c r="H77" s="58">
        <f>25975/482327.49*F77</f>
        <v>70.68265484930167</v>
      </c>
      <c r="I77" s="58">
        <f>C77*H77</f>
        <v>70.68265484930167</v>
      </c>
      <c r="J77" s="58">
        <f>F77+H77</f>
        <v>1383.1826548493016</v>
      </c>
      <c r="K77" s="56">
        <f>G77+I77</f>
        <v>1383.1826548493016</v>
      </c>
      <c r="L77" s="57">
        <f>J77*1.21</f>
        <v>1673.6510123676549</v>
      </c>
      <c r="M77" s="56">
        <f>K77*1.21</f>
        <v>1673.6510123676549</v>
      </c>
      <c r="N77" s="94">
        <f>287012/5064635.35*L77</f>
        <v>94.845510321224879</v>
      </c>
      <c r="O77" s="73">
        <f>C77*N77</f>
        <v>94.845510321224879</v>
      </c>
      <c r="P77" s="94">
        <f>L77+N77</f>
        <v>1768.4965226888798</v>
      </c>
      <c r="Q77" s="73">
        <f>M77+O77</f>
        <v>1768.4965226888798</v>
      </c>
      <c r="R77" s="140"/>
      <c r="S77" s="140"/>
    </row>
    <row r="78" spans="1:19" s="5" customFormat="1" ht="92.45" customHeight="1" x14ac:dyDescent="0.25">
      <c r="A78" s="114" t="s">
        <v>10</v>
      </c>
      <c r="B78" s="7" t="s">
        <v>190</v>
      </c>
      <c r="C78" s="65">
        <v>1</v>
      </c>
      <c r="D78" s="7">
        <v>1500</v>
      </c>
      <c r="E78" s="7" t="s">
        <v>191</v>
      </c>
      <c r="F78" s="33">
        <v>1055</v>
      </c>
      <c r="G78" s="34">
        <f>C78*F78</f>
        <v>1055</v>
      </c>
      <c r="H78" s="58">
        <f>25975/482327.49*F78</f>
        <v>56.815391136010099</v>
      </c>
      <c r="I78" s="58">
        <f>C78*H78</f>
        <v>56.815391136010099</v>
      </c>
      <c r="J78" s="58">
        <f>F78+H78</f>
        <v>1111.81539113601</v>
      </c>
      <c r="K78" s="56">
        <f>G78+I78</f>
        <v>1111.81539113601</v>
      </c>
      <c r="L78" s="57">
        <f>J78*1.21</f>
        <v>1345.2966232745721</v>
      </c>
      <c r="M78" s="56">
        <f>K78*1.21</f>
        <v>1345.2966232745721</v>
      </c>
      <c r="N78" s="94">
        <f>287012/5064635.35*L78</f>
        <v>76.237724486775051</v>
      </c>
      <c r="O78" s="73">
        <f>C78*N78</f>
        <v>76.237724486775051</v>
      </c>
      <c r="P78" s="94">
        <f>L78+N78</f>
        <v>1421.5343477613471</v>
      </c>
      <c r="Q78" s="73">
        <f>M78+O78</f>
        <v>1421.5343477613471</v>
      </c>
      <c r="R78" s="141"/>
      <c r="S78" s="141"/>
    </row>
    <row r="79" spans="1:19" x14ac:dyDescent="0.25">
      <c r="A79" s="115" t="s">
        <v>304</v>
      </c>
      <c r="B79" s="38" t="s">
        <v>28</v>
      </c>
      <c r="C79" s="64"/>
      <c r="D79" s="38"/>
      <c r="E79" s="39"/>
      <c r="F79" s="41"/>
      <c r="G79" s="41"/>
      <c r="H79" s="41"/>
      <c r="I79" s="41"/>
      <c r="J79" s="41"/>
      <c r="K79" s="66"/>
      <c r="L79" s="41"/>
      <c r="M79" s="66"/>
      <c r="N79" s="66"/>
      <c r="O79" s="66"/>
      <c r="P79" s="126"/>
      <c r="Q79" s="121"/>
      <c r="R79" s="140"/>
      <c r="S79" s="140"/>
    </row>
    <row r="80" spans="1:19" s="113" customFormat="1" x14ac:dyDescent="0.25">
      <c r="A80" s="115"/>
      <c r="B80" s="106"/>
      <c r="C80" s="100"/>
      <c r="D80" s="106"/>
      <c r="E80" s="101"/>
      <c r="F80" s="107"/>
      <c r="G80" s="107"/>
      <c r="H80" s="107"/>
      <c r="I80" s="107"/>
      <c r="J80" s="107"/>
      <c r="K80" s="116"/>
      <c r="L80" s="107"/>
      <c r="M80" s="116"/>
      <c r="N80" s="116"/>
      <c r="O80" s="116"/>
      <c r="P80" s="127"/>
      <c r="Q80" s="122"/>
      <c r="R80" s="143"/>
      <c r="S80" s="143"/>
    </row>
    <row r="81" spans="1:19" x14ac:dyDescent="0.25">
      <c r="A81" s="115"/>
      <c r="B81" s="38" t="s">
        <v>29</v>
      </c>
      <c r="C81" s="64"/>
      <c r="D81" s="38"/>
      <c r="E81" s="39"/>
      <c r="F81" s="41"/>
      <c r="G81" s="41"/>
      <c r="H81" s="41"/>
      <c r="I81" s="41"/>
      <c r="J81" s="41"/>
      <c r="K81" s="66"/>
      <c r="L81" s="41"/>
      <c r="M81" s="66"/>
      <c r="N81" s="66"/>
      <c r="O81" s="66"/>
      <c r="P81" s="126"/>
      <c r="Q81" s="121"/>
      <c r="R81" s="140"/>
      <c r="S81" s="140"/>
    </row>
    <row r="82" spans="1:19" x14ac:dyDescent="0.25">
      <c r="A82" s="115"/>
      <c r="B82" s="6"/>
      <c r="C82" s="63"/>
      <c r="D82" s="6"/>
      <c r="E82" s="7"/>
      <c r="F82" s="33"/>
      <c r="G82" s="33"/>
      <c r="H82" s="33"/>
      <c r="I82" s="33"/>
      <c r="J82" s="33"/>
      <c r="K82" s="67"/>
      <c r="L82" s="33"/>
      <c r="M82" s="67"/>
      <c r="N82" s="67"/>
      <c r="O82" s="67"/>
      <c r="P82" s="128"/>
      <c r="Q82" s="123"/>
      <c r="R82" s="140"/>
      <c r="S82" s="140"/>
    </row>
    <row r="83" spans="1:19" x14ac:dyDescent="0.25">
      <c r="A83" s="115"/>
      <c r="B83" s="38"/>
      <c r="C83" s="64"/>
      <c r="D83" s="38"/>
      <c r="E83" s="39"/>
      <c r="F83" s="41"/>
      <c r="G83" s="41"/>
      <c r="H83" s="41"/>
      <c r="I83" s="41"/>
      <c r="J83" s="41"/>
      <c r="K83" s="66"/>
      <c r="L83" s="41"/>
      <c r="M83" s="66"/>
      <c r="N83" s="66"/>
      <c r="O83" s="66"/>
      <c r="P83" s="126"/>
      <c r="Q83" s="121"/>
      <c r="R83" s="140"/>
      <c r="S83" s="140"/>
    </row>
    <row r="84" spans="1:19" x14ac:dyDescent="0.25">
      <c r="A84" s="115"/>
      <c r="B84" s="6"/>
      <c r="C84" s="63"/>
      <c r="D84" s="6"/>
      <c r="E84" s="7"/>
      <c r="F84" s="33"/>
      <c r="G84" s="33"/>
      <c r="H84" s="58"/>
      <c r="I84" s="58"/>
      <c r="J84" s="58"/>
      <c r="K84" s="56"/>
      <c r="L84" s="57"/>
      <c r="M84" s="56"/>
      <c r="N84" s="94"/>
      <c r="O84" s="56"/>
      <c r="P84" s="94"/>
      <c r="Q84" s="73"/>
      <c r="R84" s="140"/>
      <c r="S84" s="140"/>
    </row>
    <row r="85" spans="1:19" s="25" customFormat="1" ht="23.25" customHeight="1" thickBot="1" x14ac:dyDescent="0.3">
      <c r="A85" s="198" t="s">
        <v>473</v>
      </c>
      <c r="B85" s="199"/>
      <c r="C85" s="199"/>
      <c r="D85" s="199"/>
      <c r="E85" s="199"/>
      <c r="F85" s="199"/>
      <c r="G85" s="35">
        <f>SUM(G4:G84)</f>
        <v>1013485.2375</v>
      </c>
      <c r="H85" s="35"/>
      <c r="I85" s="35">
        <f>SUM(I4:I84)</f>
        <v>79495.630083198499</v>
      </c>
      <c r="J85" s="35"/>
      <c r="K85" s="35">
        <f>SUM(K4:K84)</f>
        <v>1092980.8675831987</v>
      </c>
      <c r="L85" s="35"/>
      <c r="M85" s="35">
        <f>SUM(M4:M84)</f>
        <v>1322506.8497756703</v>
      </c>
      <c r="N85" s="35"/>
      <c r="O85" s="125">
        <f>SUM(O4:O84)</f>
        <v>74946.232006182763</v>
      </c>
      <c r="P85" s="129"/>
      <c r="Q85" s="124">
        <f>SUM(Q4:Q84)</f>
        <v>1397453.081781853</v>
      </c>
      <c r="R85" s="124">
        <f>SUM(R3:R84)</f>
        <v>1397453.0817818525</v>
      </c>
      <c r="S85" s="124">
        <f>SUM(S3:S84)</f>
        <v>1036643.227333022</v>
      </c>
    </row>
    <row r="86" spans="1:19" x14ac:dyDescent="0.25">
      <c r="J86" s="60"/>
    </row>
  </sheetData>
  <mergeCells count="20">
    <mergeCell ref="R1:R2"/>
    <mergeCell ref="S1:S2"/>
    <mergeCell ref="N1:N2"/>
    <mergeCell ref="O1:O2"/>
    <mergeCell ref="P1:P2"/>
    <mergeCell ref="Q1:Q2"/>
    <mergeCell ref="L1:L2"/>
    <mergeCell ref="M1:M2"/>
    <mergeCell ref="H1:H2"/>
    <mergeCell ref="I1:I2"/>
    <mergeCell ref="J1:J2"/>
    <mergeCell ref="K1:K2"/>
    <mergeCell ref="A85:F85"/>
    <mergeCell ref="G1:G2"/>
    <mergeCell ref="A1:A2"/>
    <mergeCell ref="B1:B2"/>
    <mergeCell ref="C1:C2"/>
    <mergeCell ref="D1:D2"/>
    <mergeCell ref="E1:E2"/>
    <mergeCell ref="F1:F2"/>
  </mergeCells>
  <phoneticPr fontId="2" type="noConversion"/>
  <printOptions horizontalCentered="1"/>
  <pageMargins left="0.11811023622047245" right="0.11811023622047245" top="0.19685039370078741" bottom="0.19685039370078741" header="0.31496062992125984" footer="0.31496062992125984"/>
  <pageSetup paperSize="8" scale="5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BB036-989D-476E-BCB9-049373D6FB12}">
  <dimension ref="A1:C26"/>
  <sheetViews>
    <sheetView workbookViewId="0">
      <selection sqref="A1:C26"/>
    </sheetView>
  </sheetViews>
  <sheetFormatPr defaultRowHeight="15" x14ac:dyDescent="0.25"/>
  <cols>
    <col min="2" max="2" width="20" customWidth="1"/>
    <col min="3" max="3" width="16.140625" style="152" customWidth="1"/>
  </cols>
  <sheetData>
    <row r="1" spans="1:3" x14ac:dyDescent="0.25">
      <c r="A1" s="153" t="s">
        <v>495</v>
      </c>
      <c r="B1" s="153"/>
      <c r="C1" s="154"/>
    </row>
    <row r="2" spans="1:3" x14ac:dyDescent="0.25">
      <c r="A2" s="153"/>
      <c r="B2" s="153"/>
      <c r="C2" s="154"/>
    </row>
    <row r="3" spans="1:3" x14ac:dyDescent="0.25">
      <c r="A3" s="218" t="s">
        <v>480</v>
      </c>
      <c r="B3" s="219"/>
      <c r="C3" s="155" t="s">
        <v>481</v>
      </c>
    </row>
    <row r="4" spans="1:3" x14ac:dyDescent="0.25">
      <c r="A4" s="157" t="s">
        <v>479</v>
      </c>
      <c r="B4" s="157"/>
      <c r="C4" s="158">
        <v>14446.09</v>
      </c>
    </row>
    <row r="5" spans="1:3" x14ac:dyDescent="0.25">
      <c r="A5" s="220" t="s">
        <v>11</v>
      </c>
      <c r="B5" s="221"/>
      <c r="C5" s="158">
        <v>1036643.23</v>
      </c>
    </row>
    <row r="6" spans="1:3" x14ac:dyDescent="0.25">
      <c r="A6" s="157" t="s">
        <v>483</v>
      </c>
      <c r="B6" s="157"/>
      <c r="C6" s="158">
        <v>122654.53</v>
      </c>
    </row>
    <row r="7" spans="1:3" x14ac:dyDescent="0.25">
      <c r="A7" s="157" t="s">
        <v>482</v>
      </c>
      <c r="B7" s="157"/>
      <c r="C7" s="158">
        <v>88286.73</v>
      </c>
    </row>
    <row r="8" spans="1:3" x14ac:dyDescent="0.25">
      <c r="A8" s="157" t="s">
        <v>484</v>
      </c>
      <c r="B8" s="157"/>
      <c r="C8" s="158">
        <v>135422.51</v>
      </c>
    </row>
    <row r="10" spans="1:3" x14ac:dyDescent="0.25">
      <c r="A10" s="157" t="s">
        <v>492</v>
      </c>
      <c r="B10" s="157"/>
      <c r="C10" s="158">
        <f>SUM(C4:C9)</f>
        <v>1397453.09</v>
      </c>
    </row>
    <row r="12" spans="1:3" x14ac:dyDescent="0.25">
      <c r="A12" s="160" t="s">
        <v>34</v>
      </c>
      <c r="B12" s="160"/>
      <c r="C12" s="161">
        <v>13046.84</v>
      </c>
    </row>
    <row r="13" spans="1:3" x14ac:dyDescent="0.25">
      <c r="A13" s="160" t="s">
        <v>485</v>
      </c>
      <c r="B13" s="160"/>
      <c r="C13" s="161">
        <v>177639.15</v>
      </c>
    </row>
    <row r="14" spans="1:3" x14ac:dyDescent="0.25">
      <c r="A14" s="222" t="s">
        <v>486</v>
      </c>
      <c r="B14" s="223"/>
      <c r="C14" s="161">
        <v>896185.94</v>
      </c>
    </row>
    <row r="15" spans="1:3" x14ac:dyDescent="0.25">
      <c r="A15" s="160" t="s">
        <v>487</v>
      </c>
      <c r="B15" s="160"/>
      <c r="C15" s="161">
        <v>372051.21</v>
      </c>
    </row>
    <row r="16" spans="1:3" x14ac:dyDescent="0.25">
      <c r="A16" s="160" t="s">
        <v>488</v>
      </c>
      <c r="B16" s="160"/>
      <c r="C16" s="161">
        <v>349916.35</v>
      </c>
    </row>
    <row r="17" spans="1:3" x14ac:dyDescent="0.25">
      <c r="A17" s="160" t="s">
        <v>45</v>
      </c>
      <c r="B17" s="160"/>
      <c r="C17" s="161">
        <v>401499.1</v>
      </c>
    </row>
    <row r="18" spans="1:3" x14ac:dyDescent="0.25">
      <c r="A18" s="222" t="s">
        <v>47</v>
      </c>
      <c r="B18" s="223"/>
      <c r="C18" s="161">
        <v>34015.72</v>
      </c>
    </row>
    <row r="19" spans="1:3" x14ac:dyDescent="0.25">
      <c r="A19" s="160" t="s">
        <v>489</v>
      </c>
      <c r="B19" s="160"/>
      <c r="C19" s="161">
        <v>749279.53</v>
      </c>
    </row>
    <row r="20" spans="1:3" x14ac:dyDescent="0.25">
      <c r="A20" s="160" t="s">
        <v>490</v>
      </c>
      <c r="B20" s="160"/>
      <c r="C20" s="161">
        <v>434738.84</v>
      </c>
    </row>
    <row r="21" spans="1:3" x14ac:dyDescent="0.25">
      <c r="A21" s="160" t="s">
        <v>50</v>
      </c>
      <c r="B21" s="160"/>
      <c r="C21" s="161">
        <v>263447.58</v>
      </c>
    </row>
    <row r="22" spans="1:3" x14ac:dyDescent="0.25">
      <c r="A22" s="160" t="s">
        <v>491</v>
      </c>
      <c r="B22" s="160"/>
      <c r="C22" s="161">
        <v>262374</v>
      </c>
    </row>
    <row r="24" spans="1:3" x14ac:dyDescent="0.25">
      <c r="A24" s="160" t="s">
        <v>493</v>
      </c>
      <c r="B24" s="160"/>
      <c r="C24" s="161">
        <f>SUM(C12:C23)</f>
        <v>3954194.26</v>
      </c>
    </row>
    <row r="26" spans="1:3" x14ac:dyDescent="0.25">
      <c r="A26" s="163" t="s">
        <v>494</v>
      </c>
      <c r="B26" s="163"/>
      <c r="C26" s="164">
        <f>C10+C24</f>
        <v>5351647.3499999996</v>
      </c>
    </row>
  </sheetData>
  <mergeCells count="4">
    <mergeCell ref="A3:B3"/>
    <mergeCell ref="A5:B5"/>
    <mergeCell ref="A14:B14"/>
    <mergeCell ref="A18:B18"/>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596A2-D713-4424-91B6-03767277E091}">
  <dimension ref="A1:D26"/>
  <sheetViews>
    <sheetView tabSelected="1" workbookViewId="0">
      <selection activeCell="F25" sqref="F25"/>
    </sheetView>
  </sheetViews>
  <sheetFormatPr defaultRowHeight="15" x14ac:dyDescent="0.25"/>
  <cols>
    <col min="2" max="2" width="24.42578125" customWidth="1"/>
    <col min="3" max="3" width="22.7109375" customWidth="1"/>
    <col min="4" max="4" width="12.42578125" bestFit="1" customWidth="1"/>
  </cols>
  <sheetData>
    <row r="1" spans="1:4" x14ac:dyDescent="0.25">
      <c r="B1" s="153" t="s">
        <v>495</v>
      </c>
      <c r="C1" s="154"/>
    </row>
    <row r="2" spans="1:4" x14ac:dyDescent="0.25">
      <c r="B2" s="153"/>
      <c r="C2" s="154"/>
    </row>
    <row r="3" spans="1:4" x14ac:dyDescent="0.25">
      <c r="A3" s="165" t="s">
        <v>496</v>
      </c>
      <c r="B3" s="156" t="s">
        <v>480</v>
      </c>
      <c r="C3" s="155" t="s">
        <v>481</v>
      </c>
    </row>
    <row r="4" spans="1:4" x14ac:dyDescent="0.25">
      <c r="A4" s="166" t="s">
        <v>497</v>
      </c>
      <c r="B4" s="157" t="s">
        <v>479</v>
      </c>
      <c r="C4" s="158">
        <v>14446.09</v>
      </c>
      <c r="D4" s="167">
        <f>C4+C12+C13</f>
        <v>205132.08</v>
      </c>
    </row>
    <row r="5" spans="1:4" x14ac:dyDescent="0.25">
      <c r="A5" s="165" t="s">
        <v>499</v>
      </c>
      <c r="B5" s="159" t="s">
        <v>11</v>
      </c>
      <c r="C5" s="158">
        <v>1036643.23</v>
      </c>
    </row>
    <row r="6" spans="1:4" x14ac:dyDescent="0.25">
      <c r="A6" s="165" t="s">
        <v>500</v>
      </c>
      <c r="B6" s="157" t="s">
        <v>483</v>
      </c>
      <c r="C6" s="158">
        <v>122654.53</v>
      </c>
    </row>
    <row r="7" spans="1:4" x14ac:dyDescent="0.25">
      <c r="A7" s="165" t="s">
        <v>501</v>
      </c>
      <c r="B7" s="157" t="s">
        <v>482</v>
      </c>
      <c r="C7" s="158">
        <v>88286.73</v>
      </c>
    </row>
    <row r="8" spans="1:4" x14ac:dyDescent="0.25">
      <c r="A8" s="165" t="s">
        <v>502</v>
      </c>
      <c r="B8" s="157" t="s">
        <v>484</v>
      </c>
      <c r="C8" s="158">
        <v>135422.51</v>
      </c>
    </row>
    <row r="9" spans="1:4" x14ac:dyDescent="0.25">
      <c r="C9" s="152"/>
    </row>
    <row r="10" spans="1:4" x14ac:dyDescent="0.25">
      <c r="B10" s="157" t="s">
        <v>492</v>
      </c>
      <c r="C10" s="158">
        <f>SUM(C4:C9)</f>
        <v>1397453.09</v>
      </c>
    </row>
    <row r="11" spans="1:4" x14ac:dyDescent="0.25">
      <c r="C11" s="152"/>
    </row>
    <row r="12" spans="1:4" x14ac:dyDescent="0.25">
      <c r="A12" s="166" t="s">
        <v>497</v>
      </c>
      <c r="B12" s="160" t="s">
        <v>34</v>
      </c>
      <c r="C12" s="161">
        <v>13046.84</v>
      </c>
    </row>
    <row r="13" spans="1:4" x14ac:dyDescent="0.25">
      <c r="A13" s="166" t="s">
        <v>497</v>
      </c>
      <c r="B13" s="160" t="s">
        <v>485</v>
      </c>
      <c r="C13" s="161">
        <v>177639.15</v>
      </c>
    </row>
    <row r="14" spans="1:4" x14ac:dyDescent="0.25">
      <c r="A14" s="165" t="s">
        <v>509</v>
      </c>
      <c r="B14" s="162" t="s">
        <v>486</v>
      </c>
      <c r="C14" s="161">
        <v>896185.94</v>
      </c>
    </row>
    <row r="15" spans="1:4" x14ac:dyDescent="0.25">
      <c r="A15" s="165" t="s">
        <v>503</v>
      </c>
      <c r="B15" s="160" t="s">
        <v>487</v>
      </c>
      <c r="C15" s="161">
        <v>372051.21</v>
      </c>
    </row>
    <row r="16" spans="1:4" x14ac:dyDescent="0.25">
      <c r="A16" s="165" t="s">
        <v>498</v>
      </c>
      <c r="B16" s="160" t="s">
        <v>488</v>
      </c>
      <c r="C16" s="161">
        <v>349916.35</v>
      </c>
    </row>
    <row r="17" spans="1:4" x14ac:dyDescent="0.25">
      <c r="A17" s="165" t="s">
        <v>504</v>
      </c>
      <c r="B17" s="160" t="s">
        <v>45</v>
      </c>
      <c r="C17" s="161">
        <v>401499.1</v>
      </c>
    </row>
    <row r="18" spans="1:4" x14ac:dyDescent="0.25">
      <c r="A18" s="168" t="s">
        <v>505</v>
      </c>
      <c r="B18" s="162" t="s">
        <v>47</v>
      </c>
      <c r="C18" s="161">
        <v>34015.72</v>
      </c>
      <c r="D18" s="169">
        <f>C18+C22</f>
        <v>296389.71999999997</v>
      </c>
    </row>
    <row r="19" spans="1:4" x14ac:dyDescent="0.25">
      <c r="A19" s="165" t="s">
        <v>506</v>
      </c>
      <c r="B19" s="160" t="s">
        <v>489</v>
      </c>
      <c r="C19" s="161">
        <v>749279.53</v>
      </c>
    </row>
    <row r="20" spans="1:4" x14ac:dyDescent="0.25">
      <c r="A20" s="165" t="s">
        <v>507</v>
      </c>
      <c r="B20" s="160" t="s">
        <v>490</v>
      </c>
      <c r="C20" s="161">
        <v>434738.84</v>
      </c>
    </row>
    <row r="21" spans="1:4" x14ac:dyDescent="0.25">
      <c r="A21" s="165" t="s">
        <v>508</v>
      </c>
      <c r="B21" s="160" t="s">
        <v>50</v>
      </c>
      <c r="C21" s="161">
        <v>263447.58</v>
      </c>
    </row>
    <row r="22" spans="1:4" x14ac:dyDescent="0.25">
      <c r="A22" s="168" t="s">
        <v>505</v>
      </c>
      <c r="B22" s="160" t="s">
        <v>491</v>
      </c>
      <c r="C22" s="161">
        <v>262374</v>
      </c>
    </row>
    <row r="23" spans="1:4" x14ac:dyDescent="0.25">
      <c r="C23" s="152"/>
    </row>
    <row r="24" spans="1:4" x14ac:dyDescent="0.25">
      <c r="B24" s="160" t="s">
        <v>493</v>
      </c>
      <c r="C24" s="161">
        <f>SUM(C12:C23)</f>
        <v>3954194.26</v>
      </c>
    </row>
    <row r="25" spans="1:4" x14ac:dyDescent="0.25">
      <c r="C25" s="152"/>
    </row>
    <row r="26" spans="1:4" x14ac:dyDescent="0.25">
      <c r="B26" s="163" t="s">
        <v>494</v>
      </c>
      <c r="C26" s="164">
        <f>C10+C24</f>
        <v>5351647.3499999996</v>
      </c>
    </row>
  </sheetData>
  <phoneticPr fontId="2" type="noConversion"/>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AMF211"/>
  <sheetViews>
    <sheetView zoomScale="70" zoomScaleNormal="70" workbookViewId="0">
      <pane ySplit="2" topLeftCell="A168" activePane="bottomLeft" state="frozen"/>
      <selection pane="bottomLeft" activeCell="D226" sqref="D226"/>
    </sheetView>
  </sheetViews>
  <sheetFormatPr defaultColWidth="8.85546875" defaultRowHeight="15" x14ac:dyDescent="0.25"/>
  <cols>
    <col min="1" max="1" width="8.85546875" style="148"/>
    <col min="2" max="2" width="36.5703125" style="2" customWidth="1"/>
    <col min="3" max="3" width="8.7109375" style="26" customWidth="1"/>
    <col min="4" max="4" width="16.5703125" style="1" customWidth="1"/>
    <col min="5" max="5" width="54.140625" style="2" customWidth="1"/>
    <col min="6" max="6" width="11.42578125" style="55" hidden="1" customWidth="1"/>
    <col min="7" max="7" width="14.28515625" style="55" hidden="1" customWidth="1"/>
    <col min="8" max="10" width="14.28515625" style="70" hidden="1" customWidth="1"/>
    <col min="11" max="13" width="14.28515625" style="71" hidden="1" customWidth="1"/>
    <col min="14" max="15" width="14.140625" style="61" hidden="1" customWidth="1"/>
    <col min="16" max="17" width="14.140625" style="61" customWidth="1"/>
    <col min="18" max="18" width="17.28515625" style="1" customWidth="1"/>
    <col min="19" max="16384" width="8.85546875" style="1"/>
  </cols>
  <sheetData>
    <row r="1" spans="1:1020" s="26" customFormat="1" ht="15" customHeight="1" x14ac:dyDescent="0.25">
      <c r="A1" s="202" t="s">
        <v>118</v>
      </c>
      <c r="B1" s="204" t="s">
        <v>0</v>
      </c>
      <c r="C1" s="204" t="s">
        <v>3</v>
      </c>
      <c r="D1" s="206" t="s">
        <v>5</v>
      </c>
      <c r="E1" s="204" t="s">
        <v>329</v>
      </c>
      <c r="F1" s="208" t="s">
        <v>358</v>
      </c>
      <c r="G1" s="208" t="s">
        <v>359</v>
      </c>
      <c r="H1" s="208" t="s">
        <v>373</v>
      </c>
      <c r="I1" s="208" t="s">
        <v>374</v>
      </c>
      <c r="J1" s="208" t="s">
        <v>375</v>
      </c>
      <c r="K1" s="208" t="s">
        <v>376</v>
      </c>
      <c r="L1" s="208" t="s">
        <v>377</v>
      </c>
      <c r="M1" s="210" t="s">
        <v>378</v>
      </c>
      <c r="N1" s="210" t="s">
        <v>459</v>
      </c>
      <c r="O1" s="210" t="s">
        <v>460</v>
      </c>
      <c r="P1" s="214" t="s">
        <v>461</v>
      </c>
      <c r="Q1" s="216" t="s">
        <v>462</v>
      </c>
      <c r="R1" s="212" t="s">
        <v>478</v>
      </c>
    </row>
    <row r="2" spans="1:1020" s="26" customFormat="1" x14ac:dyDescent="0.25">
      <c r="A2" s="203"/>
      <c r="B2" s="205"/>
      <c r="C2" s="205"/>
      <c r="D2" s="207"/>
      <c r="E2" s="205"/>
      <c r="F2" s="209"/>
      <c r="G2" s="209"/>
      <c r="H2" s="209"/>
      <c r="I2" s="209"/>
      <c r="J2" s="209"/>
      <c r="K2" s="209"/>
      <c r="L2" s="209"/>
      <c r="M2" s="211"/>
      <c r="N2" s="211"/>
      <c r="O2" s="211"/>
      <c r="P2" s="215"/>
      <c r="Q2" s="217"/>
      <c r="R2" s="213"/>
    </row>
    <row r="3" spans="1:1020" x14ac:dyDescent="0.25">
      <c r="A3" s="144" t="s">
        <v>33</v>
      </c>
      <c r="B3" s="29" t="s">
        <v>34</v>
      </c>
      <c r="C3" s="102"/>
      <c r="D3" s="29"/>
      <c r="E3" s="30"/>
      <c r="F3" s="49"/>
      <c r="G3" s="49"/>
      <c r="H3" s="49"/>
      <c r="I3" s="49"/>
      <c r="J3" s="49"/>
      <c r="K3" s="49"/>
      <c r="L3" s="49"/>
      <c r="M3" s="105"/>
      <c r="N3" s="105"/>
      <c r="O3" s="105"/>
      <c r="P3" s="132"/>
      <c r="Q3" s="133"/>
      <c r="R3" s="149">
        <f>SUM(Q4:Q5)</f>
        <v>13046.839151239023</v>
      </c>
    </row>
    <row r="4" spans="1:1020" ht="78.400000000000006" customHeight="1" x14ac:dyDescent="0.25">
      <c r="A4" s="114" t="s">
        <v>33</v>
      </c>
      <c r="B4" s="32" t="s">
        <v>275</v>
      </c>
      <c r="C4" s="63">
        <v>10</v>
      </c>
      <c r="D4" s="3" t="s">
        <v>85</v>
      </c>
      <c r="E4" s="32" t="s">
        <v>325</v>
      </c>
      <c r="F4" s="50">
        <v>618.75</v>
      </c>
      <c r="G4" s="50">
        <f>C4*F4</f>
        <v>6187.5</v>
      </c>
      <c r="H4" s="69">
        <f>85000/1872971.56*'2 NP'!F4</f>
        <v>28.080378326726969</v>
      </c>
      <c r="I4" s="69">
        <f>C4*H4</f>
        <v>280.80378326726969</v>
      </c>
      <c r="J4" s="69">
        <f>F4+H4</f>
        <v>646.83037832672699</v>
      </c>
      <c r="K4" s="68">
        <f>G4+I4</f>
        <v>6468.3037832672699</v>
      </c>
      <c r="L4" s="68">
        <f>J4*1.21</f>
        <v>782.66475777533958</v>
      </c>
      <c r="M4" s="95">
        <f>K4*1.21</f>
        <v>7826.647577753396</v>
      </c>
      <c r="N4" s="97">
        <f>287012/5064635.35*L4</f>
        <v>44.353475015455118</v>
      </c>
      <c r="O4" s="130">
        <f>C4*N4</f>
        <v>443.53475015455115</v>
      </c>
      <c r="P4" s="97">
        <f>L4+N4</f>
        <v>827.01823279079474</v>
      </c>
      <c r="Q4" s="98">
        <f>M4+O4</f>
        <v>8270.1823279079472</v>
      </c>
      <c r="R4" s="139"/>
    </row>
    <row r="5" spans="1:1020" s="4" customFormat="1" ht="85.9" customHeight="1" x14ac:dyDescent="0.25">
      <c r="A5" s="114">
        <v>101</v>
      </c>
      <c r="B5" s="6" t="s">
        <v>4</v>
      </c>
      <c r="C5" s="63">
        <v>1</v>
      </c>
      <c r="D5" s="6" t="s">
        <v>294</v>
      </c>
      <c r="E5" s="7" t="s">
        <v>320</v>
      </c>
      <c r="F5" s="50">
        <v>3573.75</v>
      </c>
      <c r="G5" s="50">
        <f>C5*F5</f>
        <v>3573.75</v>
      </c>
      <c r="H5" s="69">
        <f>85000/1872971.56*'2 NP'!F5</f>
        <v>162.18545785073212</v>
      </c>
      <c r="I5" s="69">
        <f>C5*H5</f>
        <v>162.18545785073212</v>
      </c>
      <c r="J5" s="69">
        <f>F5+H5</f>
        <v>3735.9354578507323</v>
      </c>
      <c r="K5" s="68">
        <f>G5+I5</f>
        <v>3735.9354578507323</v>
      </c>
      <c r="L5" s="68">
        <f>J5*1.21</f>
        <v>4520.4819039993863</v>
      </c>
      <c r="M5" s="95">
        <f>K5*1.21</f>
        <v>4520.4819039993863</v>
      </c>
      <c r="N5" s="97">
        <f>287012/5064635.35*L5</f>
        <v>256.1749193316893</v>
      </c>
      <c r="O5" s="130">
        <f>C5*N5</f>
        <v>256.1749193316893</v>
      </c>
      <c r="P5" s="97">
        <f>L5+N5</f>
        <v>4776.6568233310754</v>
      </c>
      <c r="Q5" s="98">
        <f>M5+O5</f>
        <v>4776.6568233310754</v>
      </c>
      <c r="R5" s="140"/>
    </row>
    <row r="6" spans="1:1020" x14ac:dyDescent="0.25">
      <c r="A6" s="144" t="s">
        <v>35</v>
      </c>
      <c r="B6" s="29" t="s">
        <v>36</v>
      </c>
      <c r="C6" s="103"/>
      <c r="D6" s="42"/>
      <c r="E6" s="31"/>
      <c r="F6" s="51"/>
      <c r="G6" s="51"/>
      <c r="H6" s="51"/>
      <c r="I6" s="51"/>
      <c r="J6" s="51"/>
      <c r="K6" s="51"/>
      <c r="L6" s="51"/>
      <c r="M6" s="96"/>
      <c r="N6" s="96"/>
      <c r="O6" s="96"/>
      <c r="P6" s="134"/>
      <c r="Q6" s="99"/>
      <c r="R6" s="149">
        <f>SUM(Q7:Q14)</f>
        <v>177639.15035990463</v>
      </c>
    </row>
    <row r="7" spans="1:1020" customFormat="1" ht="124.5" customHeight="1" x14ac:dyDescent="0.25">
      <c r="A7" s="114">
        <v>125</v>
      </c>
      <c r="B7" s="32" t="s">
        <v>402</v>
      </c>
      <c r="C7" s="63">
        <v>1</v>
      </c>
      <c r="D7" s="63"/>
      <c r="E7" s="75" t="s">
        <v>389</v>
      </c>
      <c r="F7" s="72">
        <v>34500</v>
      </c>
      <c r="G7" s="72">
        <f t="shared" ref="G7:G12" si="0">C7*F7</f>
        <v>34500</v>
      </c>
      <c r="H7" s="58">
        <f>87000/1060540*F7</f>
        <v>2830.1619929469894</v>
      </c>
      <c r="I7" s="58">
        <f>C7*H7</f>
        <v>2830.1619929469894</v>
      </c>
      <c r="J7" s="58">
        <f>F7+H7</f>
        <v>37330.161992946989</v>
      </c>
      <c r="K7" s="56">
        <f>G7+I7</f>
        <v>37330.161992946989</v>
      </c>
      <c r="L7" s="57">
        <f>J7*1.21</f>
        <v>45169.496011465853</v>
      </c>
      <c r="M7" s="56">
        <f>K7*1.21</f>
        <v>45169.496011465853</v>
      </c>
      <c r="N7" s="97">
        <f t="shared" ref="N7:N14" si="1">287012/5064635.35*L7</f>
        <v>2559.7474434645801</v>
      </c>
      <c r="O7" s="130">
        <f t="shared" ref="O7:O14" si="2">C7*N7</f>
        <v>2559.7474434645801</v>
      </c>
      <c r="P7" s="97">
        <f t="shared" ref="P7:Q14" si="3">L7+N7</f>
        <v>47729.243454930431</v>
      </c>
      <c r="Q7" s="98">
        <f t="shared" si="3"/>
        <v>47729.243454930431</v>
      </c>
      <c r="R7" s="139"/>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row>
    <row r="8" spans="1:1020" customFormat="1" ht="65.650000000000006" customHeight="1" x14ac:dyDescent="0.25">
      <c r="A8" s="114">
        <v>125</v>
      </c>
      <c r="B8" s="32" t="s">
        <v>403</v>
      </c>
      <c r="C8" s="63">
        <v>20</v>
      </c>
      <c r="D8" s="63" t="s">
        <v>404</v>
      </c>
      <c r="E8" s="32" t="s">
        <v>405</v>
      </c>
      <c r="F8" s="76">
        <v>120</v>
      </c>
      <c r="G8" s="76">
        <f t="shared" si="0"/>
        <v>2400</v>
      </c>
      <c r="H8" s="58">
        <f t="shared" ref="H8:H11" si="4">87000/1060540*F8</f>
        <v>9.8440417145982231</v>
      </c>
      <c r="I8" s="58">
        <f t="shared" ref="I8:I12" si="5">C8*H8</f>
        <v>196.88083429196445</v>
      </c>
      <c r="J8" s="58">
        <f t="shared" ref="J8:K12" si="6">F8+H8</f>
        <v>129.84404171459823</v>
      </c>
      <c r="K8" s="56">
        <f t="shared" si="6"/>
        <v>2596.8808342919647</v>
      </c>
      <c r="L8" s="57">
        <f t="shared" ref="L8:M12" si="7">J8*1.21</f>
        <v>157.11129047466386</v>
      </c>
      <c r="M8" s="56">
        <f t="shared" si="7"/>
        <v>3142.2258094932772</v>
      </c>
      <c r="N8" s="97">
        <f t="shared" si="1"/>
        <v>8.9034693685724537</v>
      </c>
      <c r="O8" s="130">
        <f t="shared" si="2"/>
        <v>178.06938737144907</v>
      </c>
      <c r="P8" s="97">
        <f t="shared" si="3"/>
        <v>166.01475984323631</v>
      </c>
      <c r="Q8" s="98">
        <f t="shared" si="3"/>
        <v>3320.2951968647262</v>
      </c>
      <c r="R8" s="139"/>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row>
    <row r="9" spans="1:1020" customFormat="1" ht="118.9" customHeight="1" x14ac:dyDescent="0.25">
      <c r="A9" s="226">
        <v>125</v>
      </c>
      <c r="B9" s="32" t="s">
        <v>406</v>
      </c>
      <c r="C9" s="63">
        <v>1</v>
      </c>
      <c r="D9" s="63" t="s">
        <v>407</v>
      </c>
      <c r="E9" s="75" t="s">
        <v>389</v>
      </c>
      <c r="F9" s="72">
        <v>37000</v>
      </c>
      <c r="G9" s="77">
        <f t="shared" si="0"/>
        <v>37000</v>
      </c>
      <c r="H9" s="58">
        <f>87000/1060540*F9</f>
        <v>3035.2461953344523</v>
      </c>
      <c r="I9" s="58">
        <f t="shared" si="5"/>
        <v>3035.2461953344523</v>
      </c>
      <c r="J9" s="58">
        <f t="shared" si="6"/>
        <v>40035.246195334454</v>
      </c>
      <c r="K9" s="56">
        <f t="shared" si="6"/>
        <v>40035.246195334454</v>
      </c>
      <c r="L9" s="57">
        <f t="shared" si="7"/>
        <v>48442.647896354691</v>
      </c>
      <c r="M9" s="56">
        <f t="shared" si="7"/>
        <v>48442.647896354691</v>
      </c>
      <c r="N9" s="97">
        <f t="shared" si="1"/>
        <v>2745.2363886431731</v>
      </c>
      <c r="O9" s="130">
        <f t="shared" si="2"/>
        <v>2745.2363886431731</v>
      </c>
      <c r="P9" s="97">
        <f t="shared" si="3"/>
        <v>51187.884284997861</v>
      </c>
      <c r="Q9" s="98">
        <f t="shared" si="3"/>
        <v>51187.884284997861</v>
      </c>
      <c r="R9" s="139"/>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row>
    <row r="10" spans="1:1020" customFormat="1" ht="61.15" customHeight="1" x14ac:dyDescent="0.25">
      <c r="A10" s="227"/>
      <c r="B10" s="32" t="s">
        <v>408</v>
      </c>
      <c r="C10" s="63">
        <v>3</v>
      </c>
      <c r="D10" s="63"/>
      <c r="E10" s="32" t="s">
        <v>470</v>
      </c>
      <c r="F10" s="72">
        <v>230</v>
      </c>
      <c r="G10" s="72">
        <f t="shared" si="0"/>
        <v>690</v>
      </c>
      <c r="H10" s="58">
        <f t="shared" si="4"/>
        <v>18.867746619646596</v>
      </c>
      <c r="I10" s="58">
        <f t="shared" si="5"/>
        <v>56.603239858939787</v>
      </c>
      <c r="J10" s="58">
        <f t="shared" si="6"/>
        <v>248.8677466196466</v>
      </c>
      <c r="K10" s="56">
        <f t="shared" si="6"/>
        <v>746.60323985893979</v>
      </c>
      <c r="L10" s="57">
        <f t="shared" si="7"/>
        <v>301.12997340977239</v>
      </c>
      <c r="M10" s="56">
        <f t="shared" si="7"/>
        <v>903.38992022931711</v>
      </c>
      <c r="N10" s="97">
        <f t="shared" si="1"/>
        <v>17.064982956430534</v>
      </c>
      <c r="O10" s="130">
        <f t="shared" si="2"/>
        <v>51.194948869291601</v>
      </c>
      <c r="P10" s="97">
        <f t="shared" si="3"/>
        <v>318.19495636620292</v>
      </c>
      <c r="Q10" s="98">
        <f t="shared" si="3"/>
        <v>954.58486909860869</v>
      </c>
      <c r="R10" s="139"/>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row>
    <row r="11" spans="1:1020" customFormat="1" ht="68.45" customHeight="1" x14ac:dyDescent="0.25">
      <c r="A11" s="228"/>
      <c r="B11" s="32" t="s">
        <v>408</v>
      </c>
      <c r="C11" s="63">
        <v>6</v>
      </c>
      <c r="D11" s="63"/>
      <c r="E11" s="32" t="s">
        <v>469</v>
      </c>
      <c r="F11" s="72">
        <v>160</v>
      </c>
      <c r="G11" s="72">
        <f t="shared" si="0"/>
        <v>960</v>
      </c>
      <c r="H11" s="58">
        <f t="shared" si="4"/>
        <v>13.125388952797632</v>
      </c>
      <c r="I11" s="58">
        <f t="shared" si="5"/>
        <v>78.752333716785785</v>
      </c>
      <c r="J11" s="58">
        <f t="shared" si="6"/>
        <v>173.12538895279764</v>
      </c>
      <c r="K11" s="56">
        <f t="shared" si="6"/>
        <v>1038.7523337167859</v>
      </c>
      <c r="L11" s="57">
        <f t="shared" si="7"/>
        <v>209.48172063288513</v>
      </c>
      <c r="M11" s="56">
        <f t="shared" si="7"/>
        <v>1256.8903237973109</v>
      </c>
      <c r="N11" s="97">
        <f t="shared" si="1"/>
        <v>11.871292491429937</v>
      </c>
      <c r="O11" s="130">
        <f t="shared" si="2"/>
        <v>71.227754948579616</v>
      </c>
      <c r="P11" s="97">
        <f t="shared" si="3"/>
        <v>221.35301312431505</v>
      </c>
      <c r="Q11" s="98">
        <f t="shared" si="3"/>
        <v>1328.1180787458904</v>
      </c>
      <c r="R11" s="139"/>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row>
    <row r="12" spans="1:1020" s="4" customFormat="1" ht="69" customHeight="1" x14ac:dyDescent="0.25">
      <c r="A12" s="115" t="s">
        <v>35</v>
      </c>
      <c r="B12" s="6" t="s">
        <v>306</v>
      </c>
      <c r="C12" s="63">
        <v>2</v>
      </c>
      <c r="D12" s="6" t="s">
        <v>318</v>
      </c>
      <c r="E12" s="7" t="s">
        <v>319</v>
      </c>
      <c r="F12" s="33">
        <v>6197.5</v>
      </c>
      <c r="G12" s="33">
        <f t="shared" si="0"/>
        <v>12395</v>
      </c>
      <c r="H12" s="58">
        <f t="shared" ref="H12" si="8">25975/482327.49*F12</f>
        <v>333.75676451698826</v>
      </c>
      <c r="I12" s="58">
        <f t="shared" si="5"/>
        <v>667.51352903397651</v>
      </c>
      <c r="J12" s="58">
        <f t="shared" si="6"/>
        <v>6531.2567645169884</v>
      </c>
      <c r="K12" s="56">
        <f t="shared" si="6"/>
        <v>13062.513529033977</v>
      </c>
      <c r="L12" s="57">
        <f t="shared" si="7"/>
        <v>7902.8206850655561</v>
      </c>
      <c r="M12" s="56">
        <f t="shared" si="7"/>
        <v>15805.641370131112</v>
      </c>
      <c r="N12" s="94">
        <f t="shared" si="1"/>
        <v>447.85146683107905</v>
      </c>
      <c r="O12" s="56">
        <f t="shared" si="2"/>
        <v>895.7029336621581</v>
      </c>
      <c r="P12" s="94">
        <f t="shared" si="3"/>
        <v>8350.6721518966351</v>
      </c>
      <c r="Q12" s="73">
        <f t="shared" si="3"/>
        <v>16701.34430379327</v>
      </c>
      <c r="R12" s="140"/>
    </row>
    <row r="13" spans="1:1020" ht="78.400000000000006" customHeight="1" x14ac:dyDescent="0.25">
      <c r="A13" s="114">
        <v>125</v>
      </c>
      <c r="B13" s="32" t="s">
        <v>86</v>
      </c>
      <c r="C13" s="63">
        <v>4</v>
      </c>
      <c r="D13" s="3" t="s">
        <v>85</v>
      </c>
      <c r="E13" s="32" t="s">
        <v>325</v>
      </c>
      <c r="F13" s="50">
        <v>618.75</v>
      </c>
      <c r="G13" s="50">
        <f>C13*F13</f>
        <v>2475</v>
      </c>
      <c r="H13" s="69">
        <f>85000/1872971.56*'2 NP'!F13</f>
        <v>28.080378326726969</v>
      </c>
      <c r="I13" s="69">
        <f>C13*H13</f>
        <v>112.32151330690787</v>
      </c>
      <c r="J13" s="69">
        <f>F13+H13</f>
        <v>646.83037832672699</v>
      </c>
      <c r="K13" s="68">
        <f>G13+I13</f>
        <v>2587.3215133069079</v>
      </c>
      <c r="L13" s="68">
        <f>J13*1.21</f>
        <v>782.66475777533958</v>
      </c>
      <c r="M13" s="95">
        <f>K13*1.21</f>
        <v>3130.6590311013583</v>
      </c>
      <c r="N13" s="97">
        <f t="shared" si="1"/>
        <v>44.353475015455118</v>
      </c>
      <c r="O13" s="130">
        <f t="shared" si="2"/>
        <v>177.41390006182047</v>
      </c>
      <c r="P13" s="97">
        <f t="shared" si="3"/>
        <v>827.01823279079474</v>
      </c>
      <c r="Q13" s="98">
        <f t="shared" si="3"/>
        <v>3308.072931163179</v>
      </c>
      <c r="R13" s="139"/>
    </row>
    <row r="14" spans="1:1020" ht="134.44999999999999" customHeight="1" x14ac:dyDescent="0.25">
      <c r="A14" s="114">
        <v>125</v>
      </c>
      <c r="B14" s="32" t="s">
        <v>307</v>
      </c>
      <c r="C14" s="63">
        <v>2</v>
      </c>
      <c r="D14" s="3" t="s">
        <v>308</v>
      </c>
      <c r="E14" s="32" t="s">
        <v>309</v>
      </c>
      <c r="F14" s="50">
        <v>19867.5</v>
      </c>
      <c r="G14" s="50">
        <f>C14*F14</f>
        <v>39735</v>
      </c>
      <c r="H14" s="69">
        <f>85000/1872971.56*'2 NP'!F14</f>
        <v>901.63542045454233</v>
      </c>
      <c r="I14" s="69">
        <f>C14*H14</f>
        <v>1803.2708409090847</v>
      </c>
      <c r="J14" s="69">
        <f>F14+H14</f>
        <v>20769.135420454542</v>
      </c>
      <c r="K14" s="68">
        <f>G14+I14</f>
        <v>41538.270840909085</v>
      </c>
      <c r="L14" s="68">
        <f>J14*1.21</f>
        <v>25130.653858749996</v>
      </c>
      <c r="M14" s="95">
        <f>K14*1.21</f>
        <v>50261.307717499993</v>
      </c>
      <c r="N14" s="97">
        <f t="shared" si="1"/>
        <v>1424.1497614053408</v>
      </c>
      <c r="O14" s="130">
        <f t="shared" si="2"/>
        <v>2848.2995228106815</v>
      </c>
      <c r="P14" s="97">
        <f t="shared" si="3"/>
        <v>26554.803620155337</v>
      </c>
      <c r="Q14" s="98">
        <f t="shared" si="3"/>
        <v>53109.607240310674</v>
      </c>
      <c r="R14" s="139"/>
    </row>
    <row r="15" spans="1:1020" x14ac:dyDescent="0.25">
      <c r="A15" s="144" t="s">
        <v>37</v>
      </c>
      <c r="B15" s="29" t="s">
        <v>38</v>
      </c>
      <c r="C15" s="103"/>
      <c r="D15" s="42"/>
      <c r="E15" s="31"/>
      <c r="F15" s="51"/>
      <c r="G15" s="51"/>
      <c r="H15" s="51"/>
      <c r="I15" s="51"/>
      <c r="J15" s="51"/>
      <c r="K15" s="51"/>
      <c r="L15" s="51"/>
      <c r="M15" s="96"/>
      <c r="N15" s="96"/>
      <c r="O15" s="96"/>
      <c r="P15" s="134"/>
      <c r="Q15" s="99"/>
      <c r="R15" s="149">
        <f>SUM(Q16:Q47)</f>
        <v>896185.93871818052</v>
      </c>
    </row>
    <row r="16" spans="1:1020" customFormat="1" ht="76.5" customHeight="1" x14ac:dyDescent="0.25">
      <c r="A16" s="114">
        <v>102</v>
      </c>
      <c r="B16" s="32" t="s">
        <v>456</v>
      </c>
      <c r="C16" s="63">
        <v>1</v>
      </c>
      <c r="D16" s="63"/>
      <c r="E16" s="32" t="s">
        <v>389</v>
      </c>
      <c r="F16" s="72">
        <v>85000</v>
      </c>
      <c r="G16" s="72">
        <f t="shared" ref="G16" si="9">C16*F16</f>
        <v>85000</v>
      </c>
      <c r="H16" s="58">
        <f>87000/1060540*F16</f>
        <v>6972.8628811737417</v>
      </c>
      <c r="I16" s="58">
        <f t="shared" ref="I16" si="10">C16*H16</f>
        <v>6972.8628811737417</v>
      </c>
      <c r="J16" s="58">
        <f t="shared" ref="J16:K16" si="11">F16+H16</f>
        <v>91972.862881173744</v>
      </c>
      <c r="K16" s="56">
        <f t="shared" si="11"/>
        <v>91972.862881173744</v>
      </c>
      <c r="L16" s="57">
        <f t="shared" ref="L16:M16" si="12">J16*1.21</f>
        <v>111287.16408622023</v>
      </c>
      <c r="M16" s="56">
        <f t="shared" si="12"/>
        <v>111287.16408622023</v>
      </c>
      <c r="N16" s="97">
        <f t="shared" ref="N16:N47" si="13">287012/5064635.35*L16</f>
        <v>6306.6241360721542</v>
      </c>
      <c r="O16" s="130">
        <f t="shared" ref="O16:O47" si="14">C16*N16</f>
        <v>6306.6241360721542</v>
      </c>
      <c r="P16" s="97">
        <f t="shared" ref="P16:P47" si="15">L16+N16</f>
        <v>117593.78822229238</v>
      </c>
      <c r="Q16" s="98">
        <f t="shared" ref="Q16:Q47" si="16">M16+O16</f>
        <v>117593.78822229238</v>
      </c>
      <c r="R16" s="139"/>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row>
    <row r="17" spans="1:1020" customFormat="1" ht="130.9" customHeight="1" x14ac:dyDescent="0.25">
      <c r="A17" s="114" t="s">
        <v>37</v>
      </c>
      <c r="B17" s="32" t="s">
        <v>413</v>
      </c>
      <c r="C17" s="63">
        <v>1</v>
      </c>
      <c r="D17" s="63"/>
      <c r="E17" s="32" t="s">
        <v>389</v>
      </c>
      <c r="F17" s="72">
        <v>27000</v>
      </c>
      <c r="G17" s="72">
        <f t="shared" ref="G17:G24" si="17">C17*F17</f>
        <v>27000</v>
      </c>
      <c r="H17" s="58">
        <f t="shared" ref="H17:H24" si="18">87000/1060540*F17</f>
        <v>2214.9093857846005</v>
      </c>
      <c r="I17" s="58">
        <f t="shared" ref="I17:I24" si="19">C17*H17</f>
        <v>2214.9093857846005</v>
      </c>
      <c r="J17" s="58">
        <f t="shared" ref="J17:K24" si="20">F17+H17</f>
        <v>29214.909385784602</v>
      </c>
      <c r="K17" s="56">
        <f t="shared" si="20"/>
        <v>29214.909385784602</v>
      </c>
      <c r="L17" s="57">
        <f t="shared" ref="L17:M24" si="21">J17*1.21</f>
        <v>35350.040356799371</v>
      </c>
      <c r="M17" s="56">
        <f t="shared" si="21"/>
        <v>35350.040356799371</v>
      </c>
      <c r="N17" s="97">
        <f t="shared" si="13"/>
        <v>2003.2806079288021</v>
      </c>
      <c r="O17" s="130">
        <f t="shared" si="14"/>
        <v>2003.2806079288021</v>
      </c>
      <c r="P17" s="97">
        <f t="shared" si="15"/>
        <v>37353.320964728176</v>
      </c>
      <c r="Q17" s="98">
        <f t="shared" si="16"/>
        <v>37353.320964728176</v>
      </c>
      <c r="R17" s="139"/>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row>
    <row r="18" spans="1:1020" customFormat="1" ht="101.65" customHeight="1" x14ac:dyDescent="0.25">
      <c r="A18" s="114">
        <v>102</v>
      </c>
      <c r="B18" s="32" t="s">
        <v>414</v>
      </c>
      <c r="C18" s="63">
        <v>3</v>
      </c>
      <c r="D18" s="63" t="s">
        <v>409</v>
      </c>
      <c r="E18" s="32" t="s">
        <v>410</v>
      </c>
      <c r="F18" s="72">
        <v>230</v>
      </c>
      <c r="G18" s="72">
        <f t="shared" si="17"/>
        <v>690</v>
      </c>
      <c r="H18" s="58">
        <f t="shared" si="18"/>
        <v>18.867746619646596</v>
      </c>
      <c r="I18" s="58">
        <f t="shared" si="19"/>
        <v>56.603239858939787</v>
      </c>
      <c r="J18" s="58">
        <f t="shared" si="20"/>
        <v>248.8677466196466</v>
      </c>
      <c r="K18" s="56">
        <f t="shared" si="20"/>
        <v>746.60323985893979</v>
      </c>
      <c r="L18" s="57">
        <f t="shared" si="21"/>
        <v>301.12997340977239</v>
      </c>
      <c r="M18" s="56">
        <f t="shared" si="21"/>
        <v>903.38992022931711</v>
      </c>
      <c r="N18" s="97">
        <f t="shared" si="13"/>
        <v>17.064982956430534</v>
      </c>
      <c r="O18" s="130">
        <f t="shared" si="14"/>
        <v>51.194948869291601</v>
      </c>
      <c r="P18" s="97">
        <f t="shared" si="15"/>
        <v>318.19495636620292</v>
      </c>
      <c r="Q18" s="98">
        <f t="shared" si="16"/>
        <v>954.58486909860869</v>
      </c>
      <c r="R18" s="139"/>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row>
    <row r="19" spans="1:1020" customFormat="1" ht="88.5" customHeight="1" x14ac:dyDescent="0.25">
      <c r="A19" s="114">
        <v>102</v>
      </c>
      <c r="B19" s="32" t="s">
        <v>415</v>
      </c>
      <c r="C19" s="63">
        <v>6</v>
      </c>
      <c r="D19" s="63" t="s">
        <v>411</v>
      </c>
      <c r="E19" s="75" t="s">
        <v>412</v>
      </c>
      <c r="F19" s="72">
        <v>160</v>
      </c>
      <c r="G19" s="72">
        <f t="shared" si="17"/>
        <v>960</v>
      </c>
      <c r="H19" s="58">
        <f t="shared" si="18"/>
        <v>13.125388952797632</v>
      </c>
      <c r="I19" s="58">
        <f t="shared" si="19"/>
        <v>78.752333716785785</v>
      </c>
      <c r="J19" s="58">
        <f t="shared" si="20"/>
        <v>173.12538895279764</v>
      </c>
      <c r="K19" s="56">
        <f t="shared" si="20"/>
        <v>1038.7523337167859</v>
      </c>
      <c r="L19" s="57">
        <f t="shared" si="21"/>
        <v>209.48172063288513</v>
      </c>
      <c r="M19" s="56">
        <f t="shared" si="21"/>
        <v>1256.8903237973109</v>
      </c>
      <c r="N19" s="97">
        <f t="shared" si="13"/>
        <v>11.871292491429937</v>
      </c>
      <c r="O19" s="130">
        <f t="shared" si="14"/>
        <v>71.227754948579616</v>
      </c>
      <c r="P19" s="97">
        <f t="shared" si="15"/>
        <v>221.35301312431505</v>
      </c>
      <c r="Q19" s="98">
        <f t="shared" si="16"/>
        <v>1328.1180787458904</v>
      </c>
      <c r="R19" s="139"/>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row>
    <row r="20" spans="1:1020" customFormat="1" ht="157.9" customHeight="1" x14ac:dyDescent="0.25">
      <c r="A20" s="114">
        <v>102</v>
      </c>
      <c r="B20" s="32" t="s">
        <v>416</v>
      </c>
      <c r="C20" s="63">
        <v>1</v>
      </c>
      <c r="D20" s="63"/>
      <c r="E20" s="32" t="s">
        <v>389</v>
      </c>
      <c r="F20" s="72">
        <v>48000</v>
      </c>
      <c r="G20" s="72">
        <f t="shared" si="17"/>
        <v>48000</v>
      </c>
      <c r="H20" s="58">
        <f t="shared" si="18"/>
        <v>3937.6166858392894</v>
      </c>
      <c r="I20" s="58">
        <f t="shared" si="19"/>
        <v>3937.6166858392894</v>
      </c>
      <c r="J20" s="58">
        <f t="shared" si="20"/>
        <v>51937.61668583929</v>
      </c>
      <c r="K20" s="56">
        <f t="shared" si="20"/>
        <v>51937.61668583929</v>
      </c>
      <c r="L20" s="57">
        <f t="shared" si="21"/>
        <v>62844.516189865542</v>
      </c>
      <c r="M20" s="56">
        <f t="shared" si="21"/>
        <v>62844.516189865542</v>
      </c>
      <c r="N20" s="97">
        <f t="shared" si="13"/>
        <v>3561.3877474289811</v>
      </c>
      <c r="O20" s="130">
        <f t="shared" si="14"/>
        <v>3561.3877474289811</v>
      </c>
      <c r="P20" s="97">
        <f t="shared" si="15"/>
        <v>66405.903937294526</v>
      </c>
      <c r="Q20" s="98">
        <f t="shared" si="16"/>
        <v>66405.903937294526</v>
      </c>
      <c r="R20" s="139"/>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row>
    <row r="21" spans="1:1020" customFormat="1" ht="157.9" customHeight="1" x14ac:dyDescent="0.25">
      <c r="A21" s="114">
        <v>102</v>
      </c>
      <c r="B21" s="32" t="s">
        <v>417</v>
      </c>
      <c r="C21" s="63">
        <v>1</v>
      </c>
      <c r="D21" s="63" t="s">
        <v>418</v>
      </c>
      <c r="E21" s="32" t="s">
        <v>389</v>
      </c>
      <c r="F21" s="72">
        <v>83000</v>
      </c>
      <c r="G21" s="72">
        <f t="shared" si="17"/>
        <v>83000</v>
      </c>
      <c r="H21" s="58">
        <f t="shared" si="18"/>
        <v>6808.7955192637719</v>
      </c>
      <c r="I21" s="58">
        <f t="shared" si="19"/>
        <v>6808.7955192637719</v>
      </c>
      <c r="J21" s="58">
        <f t="shared" si="20"/>
        <v>89808.795519263775</v>
      </c>
      <c r="K21" s="56">
        <f t="shared" si="20"/>
        <v>89808.795519263775</v>
      </c>
      <c r="L21" s="57">
        <f t="shared" si="21"/>
        <v>108668.64257830917</v>
      </c>
      <c r="M21" s="56">
        <f t="shared" si="21"/>
        <v>108668.64257830917</v>
      </c>
      <c r="N21" s="97">
        <f t="shared" si="13"/>
        <v>6158.2329799292802</v>
      </c>
      <c r="O21" s="130">
        <f t="shared" si="14"/>
        <v>6158.2329799292802</v>
      </c>
      <c r="P21" s="97">
        <f t="shared" si="15"/>
        <v>114826.87555823845</v>
      </c>
      <c r="Q21" s="98">
        <f t="shared" si="16"/>
        <v>114826.87555823845</v>
      </c>
      <c r="R21" s="139"/>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row>
    <row r="22" spans="1:1020" s="4" customFormat="1" ht="178.9" customHeight="1" x14ac:dyDescent="0.25">
      <c r="A22" s="114">
        <v>102</v>
      </c>
      <c r="B22" s="6" t="s">
        <v>419</v>
      </c>
      <c r="C22" s="63">
        <v>1</v>
      </c>
      <c r="D22" s="63"/>
      <c r="E22" s="7" t="s">
        <v>420</v>
      </c>
      <c r="F22" s="72">
        <v>57000</v>
      </c>
      <c r="G22" s="72">
        <f t="shared" si="17"/>
        <v>57000</v>
      </c>
      <c r="H22" s="58">
        <f t="shared" si="18"/>
        <v>4675.9198144341563</v>
      </c>
      <c r="I22" s="58">
        <f t="shared" si="19"/>
        <v>4675.9198144341563</v>
      </c>
      <c r="J22" s="58">
        <f t="shared" si="20"/>
        <v>61675.919814434157</v>
      </c>
      <c r="K22" s="56">
        <f t="shared" si="20"/>
        <v>61675.919814434157</v>
      </c>
      <c r="L22" s="57">
        <f t="shared" si="21"/>
        <v>74627.862975465323</v>
      </c>
      <c r="M22" s="56">
        <f t="shared" si="21"/>
        <v>74627.862975465323</v>
      </c>
      <c r="N22" s="97">
        <f t="shared" si="13"/>
        <v>4229.1479500719142</v>
      </c>
      <c r="O22" s="130">
        <f t="shared" si="14"/>
        <v>4229.1479500719142</v>
      </c>
      <c r="P22" s="97">
        <f t="shared" si="15"/>
        <v>78857.010925537237</v>
      </c>
      <c r="Q22" s="98">
        <f t="shared" si="16"/>
        <v>78857.010925537237</v>
      </c>
      <c r="R22" s="140"/>
    </row>
    <row r="23" spans="1:1020" s="4" customFormat="1" ht="75" customHeight="1" x14ac:dyDescent="0.25">
      <c r="A23" s="114">
        <v>102</v>
      </c>
      <c r="B23" s="32" t="s">
        <v>421</v>
      </c>
      <c r="C23" s="63">
        <v>1</v>
      </c>
      <c r="D23" s="63"/>
      <c r="E23" s="7" t="s">
        <v>389</v>
      </c>
      <c r="F23" s="72">
        <v>29000</v>
      </c>
      <c r="G23" s="72">
        <f t="shared" si="17"/>
        <v>29000</v>
      </c>
      <c r="H23" s="58">
        <f t="shared" si="18"/>
        <v>2378.9767476945708</v>
      </c>
      <c r="I23" s="58">
        <f t="shared" si="19"/>
        <v>2378.9767476945708</v>
      </c>
      <c r="J23" s="58">
        <f t="shared" si="20"/>
        <v>31378.976747694571</v>
      </c>
      <c r="K23" s="56">
        <f t="shared" si="20"/>
        <v>31378.976747694571</v>
      </c>
      <c r="L23" s="57">
        <f t="shared" si="21"/>
        <v>37968.561864710427</v>
      </c>
      <c r="M23" s="56">
        <f t="shared" si="21"/>
        <v>37968.561864710427</v>
      </c>
      <c r="N23" s="97">
        <f t="shared" si="13"/>
        <v>2151.6717640716761</v>
      </c>
      <c r="O23" s="130">
        <f t="shared" si="14"/>
        <v>2151.6717640716761</v>
      </c>
      <c r="P23" s="97">
        <f t="shared" si="15"/>
        <v>40120.233628782102</v>
      </c>
      <c r="Q23" s="98">
        <f t="shared" si="16"/>
        <v>40120.233628782102</v>
      </c>
      <c r="R23" s="140"/>
    </row>
    <row r="24" spans="1:1020" customFormat="1" ht="91.15" customHeight="1" x14ac:dyDescent="0.25">
      <c r="A24" s="114">
        <v>102</v>
      </c>
      <c r="B24" s="32" t="s">
        <v>422</v>
      </c>
      <c r="C24" s="63">
        <v>1</v>
      </c>
      <c r="D24" s="63"/>
      <c r="E24" s="32" t="s">
        <v>389</v>
      </c>
      <c r="F24" s="72">
        <v>51000</v>
      </c>
      <c r="G24" s="72">
        <f t="shared" si="17"/>
        <v>51000</v>
      </c>
      <c r="H24" s="58">
        <f t="shared" si="18"/>
        <v>4183.717728704245</v>
      </c>
      <c r="I24" s="58">
        <f t="shared" si="19"/>
        <v>4183.717728704245</v>
      </c>
      <c r="J24" s="58">
        <f t="shared" si="20"/>
        <v>55183.717728704243</v>
      </c>
      <c r="K24" s="56">
        <f t="shared" si="20"/>
        <v>55183.717728704243</v>
      </c>
      <c r="L24" s="57">
        <f t="shared" si="21"/>
        <v>66772.298451732131</v>
      </c>
      <c r="M24" s="56">
        <f t="shared" si="21"/>
        <v>66772.298451732131</v>
      </c>
      <c r="N24" s="97">
        <f t="shared" si="13"/>
        <v>3783.9744816432922</v>
      </c>
      <c r="O24" s="130">
        <f t="shared" si="14"/>
        <v>3783.9744816432922</v>
      </c>
      <c r="P24" s="97">
        <f t="shared" si="15"/>
        <v>70556.272933375425</v>
      </c>
      <c r="Q24" s="98">
        <f t="shared" si="16"/>
        <v>70556.272933375425</v>
      </c>
      <c r="R24" s="139"/>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row>
    <row r="25" spans="1:1020" ht="124.5" customHeight="1" x14ac:dyDescent="0.25">
      <c r="A25" s="114">
        <v>102</v>
      </c>
      <c r="B25" s="32" t="s">
        <v>39</v>
      </c>
      <c r="C25" s="100">
        <v>2</v>
      </c>
      <c r="D25" s="3" t="s">
        <v>124</v>
      </c>
      <c r="E25" s="32" t="s">
        <v>123</v>
      </c>
      <c r="F25" s="50">
        <v>3276.25</v>
      </c>
      <c r="G25" s="50">
        <f t="shared" ref="G25:G47" si="22">C25*F25</f>
        <v>6552.5</v>
      </c>
      <c r="H25" s="69">
        <f>85000/1872971.56*'2 NP'!F25</f>
        <v>148.68418503909371</v>
      </c>
      <c r="I25" s="69">
        <f t="shared" ref="I25:I47" si="23">C25*H25</f>
        <v>297.36837007818741</v>
      </c>
      <c r="J25" s="69">
        <f t="shared" ref="J25:J47" si="24">F25+H25</f>
        <v>3424.9341850390938</v>
      </c>
      <c r="K25" s="68">
        <f t="shared" ref="K25:K47" si="25">G25+I25</f>
        <v>6849.8683700781876</v>
      </c>
      <c r="L25" s="68">
        <f t="shared" ref="L25:L47" si="26">J25*1.21</f>
        <v>4144.1703638973031</v>
      </c>
      <c r="M25" s="95">
        <f t="shared" ref="M25:M47" si="27">K25*1.21</f>
        <v>8288.3407277946062</v>
      </c>
      <c r="N25" s="97">
        <f t="shared" si="13"/>
        <v>234.8494101323391</v>
      </c>
      <c r="O25" s="130">
        <f t="shared" si="14"/>
        <v>469.6988202646782</v>
      </c>
      <c r="P25" s="97">
        <f t="shared" si="15"/>
        <v>4379.0197740296426</v>
      </c>
      <c r="Q25" s="98">
        <f t="shared" si="16"/>
        <v>8758.0395480592852</v>
      </c>
      <c r="R25" s="139"/>
    </row>
    <row r="26" spans="1:1020" ht="111.4" customHeight="1" x14ac:dyDescent="0.25">
      <c r="A26" s="114">
        <v>102</v>
      </c>
      <c r="B26" s="32" t="s">
        <v>167</v>
      </c>
      <c r="C26" s="63">
        <v>3</v>
      </c>
      <c r="D26" s="3" t="s">
        <v>165</v>
      </c>
      <c r="E26" s="32" t="s">
        <v>166</v>
      </c>
      <c r="F26" s="50">
        <v>8618.75</v>
      </c>
      <c r="G26" s="50">
        <f t="shared" si="22"/>
        <v>25856.25</v>
      </c>
      <c r="H26" s="69">
        <f>85000/1872971.56*'2 NP'!F26</f>
        <v>391.13981527834835</v>
      </c>
      <c r="I26" s="69">
        <f t="shared" si="23"/>
        <v>1173.4194458350451</v>
      </c>
      <c r="J26" s="69">
        <f t="shared" si="24"/>
        <v>9009.8898152783477</v>
      </c>
      <c r="K26" s="68">
        <f t="shared" si="25"/>
        <v>27029.669445835047</v>
      </c>
      <c r="L26" s="68">
        <f t="shared" si="26"/>
        <v>10901.9666764868</v>
      </c>
      <c r="M26" s="95">
        <f t="shared" si="27"/>
        <v>32705.900029460405</v>
      </c>
      <c r="N26" s="97">
        <f t="shared" si="13"/>
        <v>617.8125459223495</v>
      </c>
      <c r="O26" s="130">
        <f t="shared" si="14"/>
        <v>1853.4376377670485</v>
      </c>
      <c r="P26" s="97">
        <f t="shared" si="15"/>
        <v>11519.77922240915</v>
      </c>
      <c r="Q26" s="98">
        <f t="shared" si="16"/>
        <v>34559.337667227453</v>
      </c>
      <c r="R26" s="139"/>
    </row>
    <row r="27" spans="1:1020" ht="109.9" customHeight="1" x14ac:dyDescent="0.25">
      <c r="A27" s="114">
        <v>102</v>
      </c>
      <c r="B27" s="32" t="s">
        <v>40</v>
      </c>
      <c r="C27" s="63">
        <v>2</v>
      </c>
      <c r="D27" s="3" t="s">
        <v>87</v>
      </c>
      <c r="E27" s="32" t="s">
        <v>125</v>
      </c>
      <c r="F27" s="50">
        <v>5717</v>
      </c>
      <c r="G27" s="50">
        <f t="shared" si="22"/>
        <v>11434</v>
      </c>
      <c r="H27" s="69">
        <f>85000/1872971.56*'2 NP'!F27</f>
        <v>259.45135013155243</v>
      </c>
      <c r="I27" s="69">
        <f t="shared" si="23"/>
        <v>518.90270026310486</v>
      </c>
      <c r="J27" s="69">
        <f t="shared" si="24"/>
        <v>5976.4513501315523</v>
      </c>
      <c r="K27" s="68">
        <f t="shared" si="25"/>
        <v>11952.902700263105</v>
      </c>
      <c r="L27" s="68">
        <f t="shared" si="26"/>
        <v>7231.506133659178</v>
      </c>
      <c r="M27" s="95">
        <f t="shared" si="27"/>
        <v>14463.012267318356</v>
      </c>
      <c r="N27" s="97">
        <f t="shared" si="13"/>
        <v>409.8081885468394</v>
      </c>
      <c r="O27" s="130">
        <f t="shared" si="14"/>
        <v>819.61637709367881</v>
      </c>
      <c r="P27" s="97">
        <f t="shared" si="15"/>
        <v>7641.3143222060171</v>
      </c>
      <c r="Q27" s="98">
        <f t="shared" si="16"/>
        <v>15282.628644412034</v>
      </c>
      <c r="R27" s="139"/>
    </row>
    <row r="28" spans="1:1020" ht="86.65" customHeight="1" x14ac:dyDescent="0.25">
      <c r="A28" s="114">
        <v>102</v>
      </c>
      <c r="B28" s="32" t="s">
        <v>111</v>
      </c>
      <c r="C28" s="63">
        <v>3</v>
      </c>
      <c r="D28" s="3" t="s">
        <v>112</v>
      </c>
      <c r="E28" s="32" t="s">
        <v>334</v>
      </c>
      <c r="F28" s="50">
        <v>2407.5</v>
      </c>
      <c r="G28" s="50">
        <f t="shared" si="22"/>
        <v>7222.5</v>
      </c>
      <c r="H28" s="69">
        <f>85000/1872971.56*'2 NP'!F28</f>
        <v>109.25819930762857</v>
      </c>
      <c r="I28" s="69">
        <f t="shared" si="23"/>
        <v>327.77459792288573</v>
      </c>
      <c r="J28" s="69">
        <f t="shared" si="24"/>
        <v>2516.7581993076287</v>
      </c>
      <c r="K28" s="68">
        <f t="shared" si="25"/>
        <v>7550.2745979228857</v>
      </c>
      <c r="L28" s="68">
        <f t="shared" si="26"/>
        <v>3045.2774211622309</v>
      </c>
      <c r="M28" s="95">
        <f t="shared" si="27"/>
        <v>9135.8322634866909</v>
      </c>
      <c r="N28" s="97">
        <f t="shared" si="13"/>
        <v>172.57533915104358</v>
      </c>
      <c r="O28" s="130">
        <f t="shared" si="14"/>
        <v>517.72601745313068</v>
      </c>
      <c r="P28" s="97">
        <f t="shared" si="15"/>
        <v>3217.8527603132743</v>
      </c>
      <c r="Q28" s="98">
        <f t="shared" si="16"/>
        <v>9653.558280939822</v>
      </c>
      <c r="R28" s="139"/>
    </row>
    <row r="29" spans="1:1020" ht="70.5" customHeight="1" x14ac:dyDescent="0.25">
      <c r="A29" s="114">
        <v>102</v>
      </c>
      <c r="B29" s="32" t="s">
        <v>283</v>
      </c>
      <c r="C29" s="63">
        <v>1</v>
      </c>
      <c r="D29" s="3" t="s">
        <v>132</v>
      </c>
      <c r="E29" s="32" t="s">
        <v>133</v>
      </c>
      <c r="F29" s="50">
        <v>1985</v>
      </c>
      <c r="G29" s="50">
        <f t="shared" si="22"/>
        <v>1985</v>
      </c>
      <c r="H29" s="69">
        <f>85000/1872971.56*'2 NP'!F29</f>
        <v>90.084122793621063</v>
      </c>
      <c r="I29" s="69">
        <f t="shared" si="23"/>
        <v>90.084122793621063</v>
      </c>
      <c r="J29" s="69">
        <f t="shared" si="24"/>
        <v>2075.0841227936212</v>
      </c>
      <c r="K29" s="68">
        <f t="shared" si="25"/>
        <v>2075.0841227936212</v>
      </c>
      <c r="L29" s="68">
        <f t="shared" si="26"/>
        <v>2510.8517885802817</v>
      </c>
      <c r="M29" s="95">
        <f t="shared" si="27"/>
        <v>2510.8517885802817</v>
      </c>
      <c r="N29" s="97">
        <f t="shared" si="13"/>
        <v>142.28953196877319</v>
      </c>
      <c r="O29" s="130">
        <f t="shared" si="14"/>
        <v>142.28953196877319</v>
      </c>
      <c r="P29" s="97">
        <f t="shared" si="15"/>
        <v>2653.1413205490549</v>
      </c>
      <c r="Q29" s="98">
        <f t="shared" si="16"/>
        <v>2653.1413205490549</v>
      </c>
      <c r="R29" s="139"/>
    </row>
    <row r="30" spans="1:1020" ht="88.5" customHeight="1" x14ac:dyDescent="0.25">
      <c r="A30" s="114">
        <v>102</v>
      </c>
      <c r="B30" s="32" t="s">
        <v>131</v>
      </c>
      <c r="C30" s="63">
        <v>1</v>
      </c>
      <c r="D30" s="3" t="s">
        <v>129</v>
      </c>
      <c r="E30" s="32" t="s">
        <v>130</v>
      </c>
      <c r="F30" s="52">
        <v>3125</v>
      </c>
      <c r="G30" s="50">
        <f t="shared" si="22"/>
        <v>3125</v>
      </c>
      <c r="H30" s="69">
        <f>85000/1872971.56*'2 NP'!F30</f>
        <v>141.82009255922711</v>
      </c>
      <c r="I30" s="69">
        <f t="shared" si="23"/>
        <v>141.82009255922711</v>
      </c>
      <c r="J30" s="69">
        <f t="shared" si="24"/>
        <v>3266.8200925592273</v>
      </c>
      <c r="K30" s="68">
        <f t="shared" si="25"/>
        <v>3266.8200925592273</v>
      </c>
      <c r="L30" s="68">
        <f t="shared" si="26"/>
        <v>3952.8523119966649</v>
      </c>
      <c r="M30" s="95">
        <f t="shared" si="27"/>
        <v>3952.8523119966649</v>
      </c>
      <c r="N30" s="97">
        <f t="shared" si="13"/>
        <v>224.00744957300566</v>
      </c>
      <c r="O30" s="130">
        <f t="shared" si="14"/>
        <v>224.00744957300566</v>
      </c>
      <c r="P30" s="97">
        <f t="shared" si="15"/>
        <v>4176.8597615696708</v>
      </c>
      <c r="Q30" s="98">
        <f t="shared" si="16"/>
        <v>4176.8597615696708</v>
      </c>
      <c r="R30" s="139"/>
    </row>
    <row r="31" spans="1:1020" ht="112.9" customHeight="1" x14ac:dyDescent="0.25">
      <c r="A31" s="114">
        <v>102</v>
      </c>
      <c r="B31" s="32" t="s">
        <v>135</v>
      </c>
      <c r="C31" s="63">
        <v>20</v>
      </c>
      <c r="D31" s="3" t="s">
        <v>136</v>
      </c>
      <c r="E31" s="32" t="s">
        <v>137</v>
      </c>
      <c r="F31" s="50">
        <v>342.5</v>
      </c>
      <c r="G31" s="50">
        <f t="shared" si="22"/>
        <v>6850</v>
      </c>
      <c r="H31" s="69">
        <f>85000/1872971.56*'2 NP'!F31</f>
        <v>15.543482144491291</v>
      </c>
      <c r="I31" s="69">
        <f t="shared" si="23"/>
        <v>310.8696428898258</v>
      </c>
      <c r="J31" s="69">
        <f t="shared" si="24"/>
        <v>358.04348214449129</v>
      </c>
      <c r="K31" s="68">
        <f t="shared" si="25"/>
        <v>7160.8696428898256</v>
      </c>
      <c r="L31" s="68">
        <f t="shared" si="26"/>
        <v>433.23261339483446</v>
      </c>
      <c r="M31" s="95">
        <f t="shared" si="27"/>
        <v>8664.6522678966885</v>
      </c>
      <c r="N31" s="97">
        <f t="shared" si="13"/>
        <v>24.551216473201418</v>
      </c>
      <c r="O31" s="130">
        <f t="shared" si="14"/>
        <v>491.02432946402837</v>
      </c>
      <c r="P31" s="97">
        <f t="shared" si="15"/>
        <v>457.78382986803587</v>
      </c>
      <c r="Q31" s="98">
        <f t="shared" si="16"/>
        <v>9155.6765973607162</v>
      </c>
      <c r="R31" s="139"/>
    </row>
    <row r="32" spans="1:1020" ht="77.650000000000006" customHeight="1" x14ac:dyDescent="0.25">
      <c r="A32" s="114">
        <v>102</v>
      </c>
      <c r="B32" s="32" t="s">
        <v>88</v>
      </c>
      <c r="C32" s="63">
        <v>1</v>
      </c>
      <c r="D32" s="3" t="s">
        <v>90</v>
      </c>
      <c r="E32" s="32" t="s">
        <v>145</v>
      </c>
      <c r="F32" s="50">
        <v>10860.36</v>
      </c>
      <c r="G32" s="50">
        <f t="shared" si="22"/>
        <v>10860.36</v>
      </c>
      <c r="H32" s="69">
        <f>85000/1872971.56*'2 NP'!F32</f>
        <v>492.8695233364889</v>
      </c>
      <c r="I32" s="69">
        <f t="shared" si="23"/>
        <v>492.8695233364889</v>
      </c>
      <c r="J32" s="69">
        <f t="shared" si="24"/>
        <v>11353.229523336489</v>
      </c>
      <c r="K32" s="68">
        <f t="shared" si="25"/>
        <v>11353.229523336489</v>
      </c>
      <c r="L32" s="68">
        <f t="shared" si="26"/>
        <v>13737.407723237151</v>
      </c>
      <c r="M32" s="95">
        <f t="shared" si="27"/>
        <v>13737.407723237151</v>
      </c>
      <c r="N32" s="97">
        <f t="shared" si="13"/>
        <v>778.49649441429995</v>
      </c>
      <c r="O32" s="130">
        <f t="shared" si="14"/>
        <v>778.49649441429995</v>
      </c>
      <c r="P32" s="97">
        <f t="shared" si="15"/>
        <v>14515.90421765145</v>
      </c>
      <c r="Q32" s="98">
        <f t="shared" si="16"/>
        <v>14515.90421765145</v>
      </c>
      <c r="R32" s="139"/>
    </row>
    <row r="33" spans="1:18" ht="79.150000000000006" customHeight="1" x14ac:dyDescent="0.25">
      <c r="A33" s="114">
        <v>102</v>
      </c>
      <c r="B33" s="32" t="s">
        <v>89</v>
      </c>
      <c r="C33" s="63">
        <v>4</v>
      </c>
      <c r="D33" s="3" t="s">
        <v>90</v>
      </c>
      <c r="E33" s="32" t="s">
        <v>284</v>
      </c>
      <c r="F33" s="50">
        <v>9154.18</v>
      </c>
      <c r="G33" s="50">
        <f t="shared" si="22"/>
        <v>36616.720000000001</v>
      </c>
      <c r="H33" s="69">
        <f>85000/1872971.56*'2 NP'!F33</f>
        <v>415.43892956922423</v>
      </c>
      <c r="I33" s="69">
        <f t="shared" si="23"/>
        <v>1661.7557182768969</v>
      </c>
      <c r="J33" s="69">
        <f t="shared" si="24"/>
        <v>9569.6189295692238</v>
      </c>
      <c r="K33" s="68">
        <f t="shared" si="25"/>
        <v>38278.475718276895</v>
      </c>
      <c r="L33" s="68">
        <f t="shared" si="26"/>
        <v>11579.23890477876</v>
      </c>
      <c r="M33" s="95">
        <f t="shared" si="27"/>
        <v>46316.95561911504</v>
      </c>
      <c r="N33" s="97">
        <f t="shared" si="13"/>
        <v>656.19344471430929</v>
      </c>
      <c r="O33" s="130">
        <f t="shared" si="14"/>
        <v>2624.7737788572372</v>
      </c>
      <c r="P33" s="97">
        <f t="shared" si="15"/>
        <v>12235.432349493069</v>
      </c>
      <c r="Q33" s="98">
        <f t="shared" si="16"/>
        <v>48941.729397972274</v>
      </c>
      <c r="R33" s="139"/>
    </row>
    <row r="34" spans="1:18" ht="76.150000000000006" customHeight="1" x14ac:dyDescent="0.25">
      <c r="A34" s="114">
        <v>102</v>
      </c>
      <c r="B34" s="32" t="s">
        <v>341</v>
      </c>
      <c r="C34" s="63">
        <v>2</v>
      </c>
      <c r="D34" s="3" t="s">
        <v>81</v>
      </c>
      <c r="E34" s="32" t="s">
        <v>141</v>
      </c>
      <c r="F34" s="50">
        <v>6520.512734615384</v>
      </c>
      <c r="G34" s="50">
        <f t="shared" si="22"/>
        <v>13041.025469230768</v>
      </c>
      <c r="H34" s="69">
        <f>85000/1872971.56*'2 NP'!F34</f>
        <v>295.91671025816731</v>
      </c>
      <c r="I34" s="69">
        <f t="shared" si="23"/>
        <v>591.83342051633463</v>
      </c>
      <c r="J34" s="69">
        <f t="shared" si="24"/>
        <v>6816.4294448735509</v>
      </c>
      <c r="K34" s="68">
        <f t="shared" si="25"/>
        <v>13632.858889747102</v>
      </c>
      <c r="L34" s="68">
        <f t="shared" si="26"/>
        <v>8247.8796282969961</v>
      </c>
      <c r="M34" s="95">
        <f t="shared" si="27"/>
        <v>16495.759256593992</v>
      </c>
      <c r="N34" s="97">
        <f t="shared" si="13"/>
        <v>467.4058968286389</v>
      </c>
      <c r="O34" s="130">
        <f t="shared" si="14"/>
        <v>934.8117936572778</v>
      </c>
      <c r="P34" s="97">
        <f t="shared" si="15"/>
        <v>8715.2855251256351</v>
      </c>
      <c r="Q34" s="98">
        <f t="shared" si="16"/>
        <v>17430.57105025127</v>
      </c>
      <c r="R34" s="139"/>
    </row>
    <row r="35" spans="1:18" ht="77.650000000000006" customHeight="1" x14ac:dyDescent="0.25">
      <c r="A35" s="114">
        <v>102</v>
      </c>
      <c r="B35" s="32" t="s">
        <v>342</v>
      </c>
      <c r="C35" s="63">
        <v>7</v>
      </c>
      <c r="D35" s="3" t="s">
        <v>82</v>
      </c>
      <c r="E35" s="32" t="s">
        <v>141</v>
      </c>
      <c r="F35" s="50">
        <v>5162.4343884615373</v>
      </c>
      <c r="G35" s="50">
        <f t="shared" si="22"/>
        <v>36137.040719230761</v>
      </c>
      <c r="H35" s="69">
        <f>85000/1872971.56*'2 NP'!F35</f>
        <v>234.28381529681673</v>
      </c>
      <c r="I35" s="69">
        <f t="shared" si="23"/>
        <v>1639.986707077717</v>
      </c>
      <c r="J35" s="69">
        <f t="shared" si="24"/>
        <v>5396.7182037583543</v>
      </c>
      <c r="K35" s="68">
        <f t="shared" si="25"/>
        <v>37777.027426308479</v>
      </c>
      <c r="L35" s="68">
        <f t="shared" si="26"/>
        <v>6530.0290265476087</v>
      </c>
      <c r="M35" s="95">
        <f t="shared" si="27"/>
        <v>45710.203185833256</v>
      </c>
      <c r="N35" s="97">
        <f t="shared" si="13"/>
        <v>370.05560350311941</v>
      </c>
      <c r="O35" s="130">
        <f t="shared" si="14"/>
        <v>2590.3892245218358</v>
      </c>
      <c r="P35" s="97">
        <f t="shared" si="15"/>
        <v>6900.0846300507283</v>
      </c>
      <c r="Q35" s="98">
        <f t="shared" si="16"/>
        <v>48300.592410355093</v>
      </c>
      <c r="R35" s="139"/>
    </row>
    <row r="36" spans="1:18" ht="87" customHeight="1" x14ac:dyDescent="0.25">
      <c r="A36" s="114">
        <v>102</v>
      </c>
      <c r="B36" s="32" t="s">
        <v>343</v>
      </c>
      <c r="C36" s="63">
        <v>2</v>
      </c>
      <c r="D36" s="3" t="s">
        <v>57</v>
      </c>
      <c r="E36" s="32" t="s">
        <v>143</v>
      </c>
      <c r="F36" s="50">
        <v>13042.762142307693</v>
      </c>
      <c r="G36" s="50">
        <f t="shared" si="22"/>
        <v>26085.524284615385</v>
      </c>
      <c r="H36" s="69">
        <f>85000/1872971.56*'2 NP'!F36</f>
        <v>591.9122349600193</v>
      </c>
      <c r="I36" s="69">
        <f t="shared" si="23"/>
        <v>1183.8244699200386</v>
      </c>
      <c r="J36" s="69">
        <f t="shared" si="24"/>
        <v>13634.674377267711</v>
      </c>
      <c r="K36" s="68">
        <f t="shared" si="25"/>
        <v>27269.348754535422</v>
      </c>
      <c r="L36" s="68">
        <f t="shared" si="26"/>
        <v>16497.955996493929</v>
      </c>
      <c r="M36" s="95">
        <f t="shared" si="27"/>
        <v>32995.911992987858</v>
      </c>
      <c r="N36" s="97">
        <f t="shared" si="13"/>
        <v>934.93628252342307</v>
      </c>
      <c r="O36" s="130">
        <f t="shared" si="14"/>
        <v>1869.8725650468461</v>
      </c>
      <c r="P36" s="97">
        <f t="shared" si="15"/>
        <v>17432.892279017353</v>
      </c>
      <c r="Q36" s="98">
        <f t="shared" si="16"/>
        <v>34865.784558034706</v>
      </c>
      <c r="R36" s="139"/>
    </row>
    <row r="37" spans="1:18" ht="85.5" customHeight="1" x14ac:dyDescent="0.25">
      <c r="A37" s="114">
        <v>102</v>
      </c>
      <c r="B37" s="32" t="s">
        <v>344</v>
      </c>
      <c r="C37" s="63">
        <v>6</v>
      </c>
      <c r="D37" s="3" t="s">
        <v>58</v>
      </c>
      <c r="E37" s="32" t="s">
        <v>144</v>
      </c>
      <c r="F37" s="50">
        <v>10328.34212307692</v>
      </c>
      <c r="G37" s="50">
        <f t="shared" si="22"/>
        <v>61970.05273846152</v>
      </c>
      <c r="H37" s="69">
        <f>85000/1872971.56*'2 NP'!F37</f>
        <v>468.72525948100258</v>
      </c>
      <c r="I37" s="69">
        <f t="shared" si="23"/>
        <v>2812.3515568860157</v>
      </c>
      <c r="J37" s="69">
        <f t="shared" si="24"/>
        <v>10797.067382557923</v>
      </c>
      <c r="K37" s="68">
        <f t="shared" si="25"/>
        <v>64782.404295347536</v>
      </c>
      <c r="L37" s="68">
        <f t="shared" si="26"/>
        <v>13064.451532895087</v>
      </c>
      <c r="M37" s="95">
        <f t="shared" si="27"/>
        <v>78386.70919737051</v>
      </c>
      <c r="N37" s="97">
        <f t="shared" si="13"/>
        <v>740.36018473852914</v>
      </c>
      <c r="O37" s="130">
        <f t="shared" si="14"/>
        <v>4442.1611084311753</v>
      </c>
      <c r="P37" s="97">
        <f t="shared" si="15"/>
        <v>13804.811717633616</v>
      </c>
      <c r="Q37" s="98">
        <f t="shared" si="16"/>
        <v>82828.870305801684</v>
      </c>
      <c r="R37" s="139"/>
    </row>
    <row r="38" spans="1:18" ht="85.5" customHeight="1" x14ac:dyDescent="0.25">
      <c r="A38" s="114">
        <v>102</v>
      </c>
      <c r="B38" s="32" t="s">
        <v>345</v>
      </c>
      <c r="C38" s="63">
        <v>1</v>
      </c>
      <c r="D38" s="3" t="s">
        <v>59</v>
      </c>
      <c r="E38" s="32" t="s">
        <v>142</v>
      </c>
      <c r="F38" s="50">
        <v>8493.720684615384</v>
      </c>
      <c r="G38" s="50">
        <f t="shared" si="22"/>
        <v>8493.720684615384</v>
      </c>
      <c r="H38" s="69">
        <f>85000/1872971.56*'2 NP'!F38</f>
        <v>385.46568117260023</v>
      </c>
      <c r="I38" s="69">
        <f t="shared" si="23"/>
        <v>385.46568117260023</v>
      </c>
      <c r="J38" s="69">
        <f t="shared" si="24"/>
        <v>8879.186365787984</v>
      </c>
      <c r="K38" s="68">
        <f t="shared" si="25"/>
        <v>8879.186365787984</v>
      </c>
      <c r="L38" s="68">
        <f t="shared" si="26"/>
        <v>10743.81550260346</v>
      </c>
      <c r="M38" s="95">
        <f t="shared" si="27"/>
        <v>10743.81550260346</v>
      </c>
      <c r="N38" s="97">
        <f t="shared" si="13"/>
        <v>608.8501465427762</v>
      </c>
      <c r="O38" s="130">
        <f t="shared" si="14"/>
        <v>608.8501465427762</v>
      </c>
      <c r="P38" s="97">
        <f t="shared" si="15"/>
        <v>11352.665649146236</v>
      </c>
      <c r="Q38" s="98">
        <f t="shared" si="16"/>
        <v>11352.665649146236</v>
      </c>
      <c r="R38" s="139"/>
    </row>
    <row r="39" spans="1:18" ht="90.4" customHeight="1" x14ac:dyDescent="0.25">
      <c r="A39" s="114">
        <v>102</v>
      </c>
      <c r="B39" s="32" t="s">
        <v>346</v>
      </c>
      <c r="C39" s="63">
        <v>1</v>
      </c>
      <c r="D39" s="3" t="s">
        <v>60</v>
      </c>
      <c r="E39" s="32" t="s">
        <v>142</v>
      </c>
      <c r="F39" s="50">
        <v>6856.0379730769218</v>
      </c>
      <c r="G39" s="50">
        <f t="shared" si="22"/>
        <v>6856.0379730769218</v>
      </c>
      <c r="H39" s="69">
        <f>85000/1872971.56*'2 NP'!F39</f>
        <v>311.14366077803038</v>
      </c>
      <c r="I39" s="69">
        <f t="shared" si="23"/>
        <v>311.14366077803038</v>
      </c>
      <c r="J39" s="69">
        <f t="shared" si="24"/>
        <v>7167.1816338549525</v>
      </c>
      <c r="K39" s="68">
        <f t="shared" si="25"/>
        <v>7167.1816338549525</v>
      </c>
      <c r="L39" s="68">
        <f t="shared" si="26"/>
        <v>8672.2897769644915</v>
      </c>
      <c r="M39" s="95">
        <f t="shared" si="27"/>
        <v>8672.2897769644915</v>
      </c>
      <c r="N39" s="97">
        <f t="shared" si="13"/>
        <v>491.45714576788487</v>
      </c>
      <c r="O39" s="130">
        <f t="shared" si="14"/>
        <v>491.45714576788487</v>
      </c>
      <c r="P39" s="97">
        <f t="shared" si="15"/>
        <v>9163.7469227323763</v>
      </c>
      <c r="Q39" s="98">
        <f t="shared" si="16"/>
        <v>9163.7469227323763</v>
      </c>
      <c r="R39" s="139"/>
    </row>
    <row r="40" spans="1:18" ht="99" customHeight="1" x14ac:dyDescent="0.25">
      <c r="A40" s="114" t="s">
        <v>37</v>
      </c>
      <c r="B40" s="32" t="s">
        <v>72</v>
      </c>
      <c r="C40" s="63">
        <v>1</v>
      </c>
      <c r="D40" s="3"/>
      <c r="E40" s="32" t="s">
        <v>159</v>
      </c>
      <c r="F40" s="50">
        <v>1385</v>
      </c>
      <c r="G40" s="50">
        <f t="shared" si="22"/>
        <v>1385</v>
      </c>
      <c r="H40" s="69">
        <f>85000/1872971.56*'2 NP'!F40</f>
        <v>62.854665022249456</v>
      </c>
      <c r="I40" s="69">
        <f t="shared" si="23"/>
        <v>62.854665022249456</v>
      </c>
      <c r="J40" s="69">
        <f t="shared" si="24"/>
        <v>1447.8546650222495</v>
      </c>
      <c r="K40" s="68">
        <f t="shared" si="25"/>
        <v>1447.8546650222495</v>
      </c>
      <c r="L40" s="68">
        <f t="shared" si="26"/>
        <v>1751.9041446769218</v>
      </c>
      <c r="M40" s="95">
        <f t="shared" si="27"/>
        <v>1751.9041446769218</v>
      </c>
      <c r="N40" s="97">
        <f t="shared" si="13"/>
        <v>99.280101650756095</v>
      </c>
      <c r="O40" s="130">
        <f t="shared" si="14"/>
        <v>99.280101650756095</v>
      </c>
      <c r="P40" s="97">
        <f t="shared" si="15"/>
        <v>1851.1842463276778</v>
      </c>
      <c r="Q40" s="98">
        <f t="shared" si="16"/>
        <v>1851.1842463276778</v>
      </c>
      <c r="R40" s="139"/>
    </row>
    <row r="41" spans="1:18" ht="111.4" customHeight="1" x14ac:dyDescent="0.25">
      <c r="A41" s="114">
        <v>102</v>
      </c>
      <c r="B41" s="32" t="s">
        <v>285</v>
      </c>
      <c r="C41" s="63">
        <v>1</v>
      </c>
      <c r="D41" s="3" t="s">
        <v>134</v>
      </c>
      <c r="E41" s="32" t="s">
        <v>286</v>
      </c>
      <c r="F41" s="50">
        <v>1525</v>
      </c>
      <c r="G41" s="50">
        <f t="shared" si="22"/>
        <v>1525</v>
      </c>
      <c r="H41" s="69">
        <f>85000/1872971.56*'2 NP'!F41</f>
        <v>69.208205168902836</v>
      </c>
      <c r="I41" s="69">
        <f t="shared" si="23"/>
        <v>69.208205168902836</v>
      </c>
      <c r="J41" s="69">
        <f t="shared" si="24"/>
        <v>1594.2082051689029</v>
      </c>
      <c r="K41" s="68">
        <f t="shared" si="25"/>
        <v>1594.2082051689029</v>
      </c>
      <c r="L41" s="68">
        <f t="shared" si="26"/>
        <v>1928.9919282543724</v>
      </c>
      <c r="M41" s="95">
        <f t="shared" si="27"/>
        <v>1928.9919282543724</v>
      </c>
      <c r="N41" s="97">
        <f t="shared" si="13"/>
        <v>109.31563539162676</v>
      </c>
      <c r="O41" s="130">
        <f t="shared" si="14"/>
        <v>109.31563539162676</v>
      </c>
      <c r="P41" s="97">
        <f t="shared" si="15"/>
        <v>2038.3075636459992</v>
      </c>
      <c r="Q41" s="98">
        <f t="shared" si="16"/>
        <v>2038.3075636459992</v>
      </c>
      <c r="R41" s="139"/>
    </row>
    <row r="42" spans="1:18" ht="96" customHeight="1" x14ac:dyDescent="0.25">
      <c r="A42" s="114" t="s">
        <v>37</v>
      </c>
      <c r="B42" s="32" t="s">
        <v>468</v>
      </c>
      <c r="C42" s="63">
        <v>1</v>
      </c>
      <c r="D42" s="3" t="s">
        <v>202</v>
      </c>
      <c r="E42" s="32" t="s">
        <v>120</v>
      </c>
      <c r="F42" s="53">
        <v>1799</v>
      </c>
      <c r="G42" s="50">
        <f t="shared" si="22"/>
        <v>1799</v>
      </c>
      <c r="H42" s="69">
        <f>85000/1872971.56*F42</f>
        <v>81.642990884495859</v>
      </c>
      <c r="I42" s="69">
        <f t="shared" si="23"/>
        <v>81.642990884495859</v>
      </c>
      <c r="J42" s="69">
        <f t="shared" si="24"/>
        <v>1880.6429908844959</v>
      </c>
      <c r="K42" s="68">
        <f t="shared" si="25"/>
        <v>1880.6429908844959</v>
      </c>
      <c r="L42" s="68">
        <f t="shared" si="26"/>
        <v>2275.57801897024</v>
      </c>
      <c r="M42" s="95">
        <f t="shared" si="27"/>
        <v>2275.57801897024</v>
      </c>
      <c r="N42" s="97">
        <f t="shared" si="13"/>
        <v>128.95660857018788</v>
      </c>
      <c r="O42" s="130">
        <f t="shared" si="14"/>
        <v>128.95660857018788</v>
      </c>
      <c r="P42" s="97">
        <f t="shared" si="15"/>
        <v>2404.5346275404281</v>
      </c>
      <c r="Q42" s="98">
        <f t="shared" si="16"/>
        <v>2404.5346275404281</v>
      </c>
      <c r="R42" s="139"/>
    </row>
    <row r="43" spans="1:18" ht="104.65" customHeight="1" x14ac:dyDescent="0.25">
      <c r="A43" s="114">
        <v>102</v>
      </c>
      <c r="B43" s="32" t="s">
        <v>91</v>
      </c>
      <c r="C43" s="100">
        <v>2</v>
      </c>
      <c r="D43" s="3" t="s">
        <v>85</v>
      </c>
      <c r="E43" s="32" t="s">
        <v>325</v>
      </c>
      <c r="F43" s="50">
        <v>618.75</v>
      </c>
      <c r="G43" s="50">
        <f t="shared" si="22"/>
        <v>1237.5</v>
      </c>
      <c r="H43" s="69">
        <f>85000/1872971.56*'2 NP'!F43</f>
        <v>28.080378326726969</v>
      </c>
      <c r="I43" s="69">
        <f t="shared" si="23"/>
        <v>56.160756653453937</v>
      </c>
      <c r="J43" s="69">
        <f t="shared" si="24"/>
        <v>646.83037832672699</v>
      </c>
      <c r="K43" s="68">
        <f t="shared" si="25"/>
        <v>1293.660756653454</v>
      </c>
      <c r="L43" s="68">
        <f t="shared" si="26"/>
        <v>782.66475777533958</v>
      </c>
      <c r="M43" s="95">
        <f t="shared" si="27"/>
        <v>1565.3295155506792</v>
      </c>
      <c r="N43" s="97">
        <f t="shared" si="13"/>
        <v>44.353475015455118</v>
      </c>
      <c r="O43" s="130">
        <f t="shared" si="14"/>
        <v>88.706950030910235</v>
      </c>
      <c r="P43" s="97">
        <f t="shared" si="15"/>
        <v>827.01823279079474</v>
      </c>
      <c r="Q43" s="98">
        <f t="shared" si="16"/>
        <v>1654.0364655815895</v>
      </c>
      <c r="R43" s="139"/>
    </row>
    <row r="44" spans="1:18" ht="99" customHeight="1" x14ac:dyDescent="0.25">
      <c r="A44" s="114" t="s">
        <v>37</v>
      </c>
      <c r="B44" s="32" t="s">
        <v>151</v>
      </c>
      <c r="C44" s="63">
        <v>1</v>
      </c>
      <c r="D44" s="3" t="s">
        <v>158</v>
      </c>
      <c r="E44" s="32" t="s">
        <v>161</v>
      </c>
      <c r="F44" s="50">
        <v>816.25</v>
      </c>
      <c r="G44" s="50">
        <f t="shared" si="22"/>
        <v>816.25</v>
      </c>
      <c r="H44" s="69">
        <f>85000/1872971.56*'2 NP'!F44</f>
        <v>37.043408176470123</v>
      </c>
      <c r="I44" s="69">
        <f t="shared" si="23"/>
        <v>37.043408176470123</v>
      </c>
      <c r="J44" s="69">
        <f t="shared" si="24"/>
        <v>853.29340817647017</v>
      </c>
      <c r="K44" s="68">
        <f t="shared" si="25"/>
        <v>853.29340817647017</v>
      </c>
      <c r="L44" s="68">
        <f t="shared" si="26"/>
        <v>1032.4850238935289</v>
      </c>
      <c r="M44" s="95">
        <f t="shared" si="27"/>
        <v>1032.4850238935289</v>
      </c>
      <c r="N44" s="97">
        <f t="shared" si="13"/>
        <v>58.510745828469076</v>
      </c>
      <c r="O44" s="130">
        <f t="shared" si="14"/>
        <v>58.510745828469076</v>
      </c>
      <c r="P44" s="97">
        <f t="shared" si="15"/>
        <v>1090.9957697219979</v>
      </c>
      <c r="Q44" s="98">
        <f t="shared" si="16"/>
        <v>1090.9957697219979</v>
      </c>
      <c r="R44" s="139"/>
    </row>
    <row r="45" spans="1:18" s="5" customFormat="1" ht="103.9" customHeight="1" x14ac:dyDescent="0.25">
      <c r="A45" s="146">
        <v>102</v>
      </c>
      <c r="B45" s="7" t="s">
        <v>18</v>
      </c>
      <c r="C45" s="65">
        <v>2</v>
      </c>
      <c r="D45" s="7" t="s">
        <v>189</v>
      </c>
      <c r="E45" s="7" t="s">
        <v>187</v>
      </c>
      <c r="F45" s="50">
        <v>1032.5</v>
      </c>
      <c r="G45" s="50">
        <f t="shared" si="22"/>
        <v>2065</v>
      </c>
      <c r="H45" s="69">
        <f>85000/1872971.56*'2 NP'!F45</f>
        <v>46.85735858156864</v>
      </c>
      <c r="I45" s="69">
        <f t="shared" si="23"/>
        <v>93.71471716313728</v>
      </c>
      <c r="J45" s="69">
        <f t="shared" si="24"/>
        <v>1079.3573585815686</v>
      </c>
      <c r="K45" s="68">
        <f t="shared" si="25"/>
        <v>2158.7147171631373</v>
      </c>
      <c r="L45" s="68">
        <f t="shared" si="26"/>
        <v>1306.022403883698</v>
      </c>
      <c r="M45" s="95">
        <f t="shared" si="27"/>
        <v>2612.0448077673959</v>
      </c>
      <c r="N45" s="97">
        <f t="shared" si="13"/>
        <v>74.012061338921058</v>
      </c>
      <c r="O45" s="130">
        <f t="shared" si="14"/>
        <v>148.02412267784212</v>
      </c>
      <c r="P45" s="97">
        <f t="shared" si="15"/>
        <v>1380.034465222619</v>
      </c>
      <c r="Q45" s="98">
        <f t="shared" si="16"/>
        <v>2760.068930445238</v>
      </c>
      <c r="R45" s="141"/>
    </row>
    <row r="46" spans="1:18" s="5" customFormat="1" ht="111.4" customHeight="1" x14ac:dyDescent="0.25">
      <c r="A46" s="146">
        <v>102</v>
      </c>
      <c r="B46" s="7" t="s">
        <v>185</v>
      </c>
      <c r="C46" s="65">
        <v>2</v>
      </c>
      <c r="D46" s="7" t="s">
        <v>188</v>
      </c>
      <c r="E46" s="7" t="s">
        <v>186</v>
      </c>
      <c r="F46" s="50">
        <v>722.5</v>
      </c>
      <c r="G46" s="50">
        <f t="shared" si="22"/>
        <v>1445</v>
      </c>
      <c r="H46" s="69">
        <f>85000/1872971.56*'2 NP'!F46</f>
        <v>32.78880539969331</v>
      </c>
      <c r="I46" s="69">
        <f t="shared" si="23"/>
        <v>65.577610799386619</v>
      </c>
      <c r="J46" s="69">
        <f t="shared" si="24"/>
        <v>755.28880539969327</v>
      </c>
      <c r="K46" s="68">
        <f t="shared" si="25"/>
        <v>1510.5776107993865</v>
      </c>
      <c r="L46" s="68">
        <f t="shared" si="26"/>
        <v>913.89945453362884</v>
      </c>
      <c r="M46" s="95">
        <f t="shared" si="27"/>
        <v>1827.7989090672577</v>
      </c>
      <c r="N46" s="97">
        <f t="shared" si="13"/>
        <v>51.790522341278901</v>
      </c>
      <c r="O46" s="130">
        <f t="shared" si="14"/>
        <v>103.5810446825578</v>
      </c>
      <c r="P46" s="97">
        <f t="shared" si="15"/>
        <v>965.68997687490776</v>
      </c>
      <c r="Q46" s="98">
        <f t="shared" si="16"/>
        <v>1931.3799537498155</v>
      </c>
      <c r="R46" s="141"/>
    </row>
    <row r="47" spans="1:18" s="5" customFormat="1" ht="111.4" customHeight="1" x14ac:dyDescent="0.25">
      <c r="A47" s="146">
        <v>102</v>
      </c>
      <c r="B47" s="7" t="s">
        <v>190</v>
      </c>
      <c r="C47" s="65">
        <v>2</v>
      </c>
      <c r="D47" s="7">
        <v>1500</v>
      </c>
      <c r="E47" s="7" t="s">
        <v>191</v>
      </c>
      <c r="F47" s="50">
        <v>1055</v>
      </c>
      <c r="G47" s="50">
        <f t="shared" si="22"/>
        <v>2110</v>
      </c>
      <c r="H47" s="69">
        <f>85000/1872971.56*'2 NP'!F47</f>
        <v>47.878463247995072</v>
      </c>
      <c r="I47" s="69">
        <f t="shared" si="23"/>
        <v>95.756926495990143</v>
      </c>
      <c r="J47" s="69">
        <f t="shared" si="24"/>
        <v>1102.8784632479951</v>
      </c>
      <c r="K47" s="68">
        <f t="shared" si="25"/>
        <v>2205.7569264959902</v>
      </c>
      <c r="L47" s="68">
        <f t="shared" si="26"/>
        <v>1334.4829405300741</v>
      </c>
      <c r="M47" s="95">
        <f t="shared" si="27"/>
        <v>2668.9658810601481</v>
      </c>
      <c r="N47" s="97">
        <f t="shared" si="13"/>
        <v>75.624914975846707</v>
      </c>
      <c r="O47" s="130">
        <f t="shared" si="14"/>
        <v>151.24982995169341</v>
      </c>
      <c r="P47" s="97">
        <f t="shared" si="15"/>
        <v>1410.1078555059207</v>
      </c>
      <c r="Q47" s="98">
        <f t="shared" si="16"/>
        <v>2820.2157110118414</v>
      </c>
      <c r="R47" s="141"/>
    </row>
    <row r="48" spans="1:18" x14ac:dyDescent="0.25">
      <c r="A48" s="144" t="s">
        <v>41</v>
      </c>
      <c r="B48" s="29" t="s">
        <v>42</v>
      </c>
      <c r="C48" s="103"/>
      <c r="D48" s="42"/>
      <c r="E48" s="31"/>
      <c r="F48" s="51"/>
      <c r="G48" s="51"/>
      <c r="H48" s="51"/>
      <c r="I48" s="51"/>
      <c r="J48" s="51"/>
      <c r="K48" s="51"/>
      <c r="L48" s="51"/>
      <c r="M48" s="96"/>
      <c r="N48" s="96"/>
      <c r="O48" s="96"/>
      <c r="P48" s="134"/>
      <c r="Q48" s="99"/>
      <c r="R48" s="149">
        <f>SUM(Q49:Q58)</f>
        <v>372051.21070207946</v>
      </c>
    </row>
    <row r="49" spans="1:1020" customFormat="1" ht="95.45" customHeight="1" x14ac:dyDescent="0.25">
      <c r="A49" s="114">
        <v>105</v>
      </c>
      <c r="B49" s="32" t="s">
        <v>423</v>
      </c>
      <c r="C49" s="100">
        <v>1</v>
      </c>
      <c r="D49" s="100"/>
      <c r="E49" s="32" t="s">
        <v>389</v>
      </c>
      <c r="F49" s="72">
        <v>10800</v>
      </c>
      <c r="G49" s="72">
        <f t="shared" ref="G49:G54" si="28">C49*F49</f>
        <v>10800</v>
      </c>
      <c r="H49" s="58">
        <f>87000/1060540*F49</f>
        <v>885.96375431384013</v>
      </c>
      <c r="I49" s="58">
        <f t="shared" ref="I49" si="29">C49*H49</f>
        <v>885.96375431384013</v>
      </c>
      <c r="J49" s="58">
        <f t="shared" ref="J49:K49" si="30">F49+H49</f>
        <v>11685.96375431384</v>
      </c>
      <c r="K49" s="56">
        <f t="shared" si="30"/>
        <v>11685.96375431384</v>
      </c>
      <c r="L49" s="57">
        <f t="shared" ref="L49:M49" si="31">J49*1.21</f>
        <v>14140.016142719745</v>
      </c>
      <c r="M49" s="56">
        <f t="shared" si="31"/>
        <v>14140.016142719745</v>
      </c>
      <c r="N49" s="97">
        <f t="shared" ref="N49:N54" si="32">287012/5064635.35*L49</f>
        <v>801.31224317152066</v>
      </c>
      <c r="O49" s="130">
        <f t="shared" ref="O49:O54" si="33">C49*N49</f>
        <v>801.31224317152066</v>
      </c>
      <c r="P49" s="97">
        <f t="shared" ref="P49:Q54" si="34">L49+N49</f>
        <v>14941.328385891265</v>
      </c>
      <c r="Q49" s="98">
        <f t="shared" si="34"/>
        <v>14941.328385891265</v>
      </c>
      <c r="R49" s="139"/>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c r="ALR49" s="1"/>
      <c r="ALS49" s="1"/>
      <c r="ALT49" s="1"/>
      <c r="ALU49" s="1"/>
      <c r="ALV49" s="1"/>
      <c r="ALW49" s="1"/>
      <c r="ALX49" s="1"/>
      <c r="ALY49" s="1"/>
      <c r="ALZ49" s="1"/>
      <c r="AMA49" s="1"/>
      <c r="AMB49" s="1"/>
      <c r="AMC49" s="1"/>
      <c r="AMD49" s="1"/>
      <c r="AME49" s="1"/>
      <c r="AMF49" s="1"/>
    </row>
    <row r="50" spans="1:1020" ht="88.15" customHeight="1" x14ac:dyDescent="0.25">
      <c r="A50" s="114">
        <v>105</v>
      </c>
      <c r="B50" s="32" t="s">
        <v>343</v>
      </c>
      <c r="C50" s="63">
        <v>4</v>
      </c>
      <c r="D50" s="3" t="s">
        <v>57</v>
      </c>
      <c r="E50" s="32" t="s">
        <v>146</v>
      </c>
      <c r="F50" s="50">
        <v>13042.762142307693</v>
      </c>
      <c r="G50" s="50">
        <f t="shared" si="28"/>
        <v>52171.04856923077</v>
      </c>
      <c r="H50" s="69">
        <f>85000/1872971.56*'2 NP'!F50</f>
        <v>591.9122349600193</v>
      </c>
      <c r="I50" s="69">
        <f>C50*H50</f>
        <v>2367.6489398400772</v>
      </c>
      <c r="J50" s="69">
        <f t="shared" ref="J50:K54" si="35">F50+H50</f>
        <v>13634.674377267711</v>
      </c>
      <c r="K50" s="68">
        <f t="shared" si="35"/>
        <v>54538.697509070844</v>
      </c>
      <c r="L50" s="68">
        <f t="shared" ref="L50:M54" si="36">J50*1.21</f>
        <v>16497.955996493929</v>
      </c>
      <c r="M50" s="95">
        <f t="shared" si="36"/>
        <v>65991.823985975716</v>
      </c>
      <c r="N50" s="97">
        <f t="shared" si="32"/>
        <v>934.93628252342307</v>
      </c>
      <c r="O50" s="130">
        <f t="shared" si="33"/>
        <v>3739.7451300936923</v>
      </c>
      <c r="P50" s="97">
        <f t="shared" si="34"/>
        <v>17432.892279017353</v>
      </c>
      <c r="Q50" s="98">
        <f t="shared" si="34"/>
        <v>69731.569116069411</v>
      </c>
      <c r="R50" s="139"/>
    </row>
    <row r="51" spans="1:1020" ht="81.400000000000006" customHeight="1" x14ac:dyDescent="0.25">
      <c r="A51" s="114">
        <v>105</v>
      </c>
      <c r="B51" s="32" t="s">
        <v>344</v>
      </c>
      <c r="C51" s="63">
        <v>8</v>
      </c>
      <c r="D51" s="3" t="s">
        <v>58</v>
      </c>
      <c r="E51" s="32" t="s">
        <v>146</v>
      </c>
      <c r="F51" s="50">
        <v>10328.34212307692</v>
      </c>
      <c r="G51" s="50">
        <f t="shared" si="28"/>
        <v>82626.73698461536</v>
      </c>
      <c r="H51" s="69">
        <f>85000/1872971.56*'2 NP'!F51</f>
        <v>468.72525948100258</v>
      </c>
      <c r="I51" s="69">
        <f>C51*H51</f>
        <v>3749.8020758480206</v>
      </c>
      <c r="J51" s="69">
        <f t="shared" si="35"/>
        <v>10797.067382557923</v>
      </c>
      <c r="K51" s="68">
        <f t="shared" si="35"/>
        <v>86376.539060463387</v>
      </c>
      <c r="L51" s="68">
        <f t="shared" si="36"/>
        <v>13064.451532895087</v>
      </c>
      <c r="M51" s="95">
        <f t="shared" si="36"/>
        <v>104515.6122631607</v>
      </c>
      <c r="N51" s="97">
        <f t="shared" si="32"/>
        <v>740.36018473852914</v>
      </c>
      <c r="O51" s="130">
        <f t="shared" si="33"/>
        <v>5922.8814779082331</v>
      </c>
      <c r="P51" s="97">
        <f t="shared" si="34"/>
        <v>13804.811717633616</v>
      </c>
      <c r="Q51" s="98">
        <f t="shared" si="34"/>
        <v>110438.49374106893</v>
      </c>
      <c r="R51" s="139"/>
    </row>
    <row r="52" spans="1:1020" ht="90" x14ac:dyDescent="0.25">
      <c r="A52" s="114">
        <v>105</v>
      </c>
      <c r="B52" s="32" t="s">
        <v>345</v>
      </c>
      <c r="C52" s="63">
        <v>7</v>
      </c>
      <c r="D52" s="3" t="s">
        <v>59</v>
      </c>
      <c r="E52" s="32" t="s">
        <v>147</v>
      </c>
      <c r="F52" s="52">
        <v>8493.720684615384</v>
      </c>
      <c r="G52" s="50">
        <f t="shared" si="28"/>
        <v>59456.044792307686</v>
      </c>
      <c r="H52" s="69">
        <f>85000/1872971.56*'2 NP'!F52</f>
        <v>385.46568117260023</v>
      </c>
      <c r="I52" s="69">
        <f>C52*H52</f>
        <v>2698.2597682082014</v>
      </c>
      <c r="J52" s="69">
        <f t="shared" si="35"/>
        <v>8879.186365787984</v>
      </c>
      <c r="K52" s="68">
        <f t="shared" si="35"/>
        <v>62154.304560515884</v>
      </c>
      <c r="L52" s="68">
        <f t="shared" si="36"/>
        <v>10743.81550260346</v>
      </c>
      <c r="M52" s="95">
        <f t="shared" si="36"/>
        <v>75206.708518224215</v>
      </c>
      <c r="N52" s="97">
        <f t="shared" si="32"/>
        <v>608.8501465427762</v>
      </c>
      <c r="O52" s="130">
        <f t="shared" si="33"/>
        <v>4261.9510257994334</v>
      </c>
      <c r="P52" s="97">
        <f t="shared" si="34"/>
        <v>11352.665649146236</v>
      </c>
      <c r="Q52" s="98">
        <f t="shared" si="34"/>
        <v>79468.659544023656</v>
      </c>
      <c r="R52" s="139"/>
    </row>
    <row r="53" spans="1:1020" ht="90" x14ac:dyDescent="0.25">
      <c r="A53" s="114">
        <v>105</v>
      </c>
      <c r="B53" s="32" t="s">
        <v>346</v>
      </c>
      <c r="C53" s="63">
        <v>8</v>
      </c>
      <c r="D53" s="3" t="s">
        <v>60</v>
      </c>
      <c r="E53" s="32" t="s">
        <v>147</v>
      </c>
      <c r="F53" s="50">
        <v>6856.0379730769218</v>
      </c>
      <c r="G53" s="50">
        <f t="shared" si="28"/>
        <v>54848.303784615375</v>
      </c>
      <c r="H53" s="69">
        <f>85000/1872971.56*'2 NP'!F53</f>
        <v>311.14366077803038</v>
      </c>
      <c r="I53" s="69">
        <f>C53*H53</f>
        <v>2489.149286224243</v>
      </c>
      <c r="J53" s="69">
        <f t="shared" si="35"/>
        <v>7167.1816338549525</v>
      </c>
      <c r="K53" s="68">
        <f t="shared" si="35"/>
        <v>57337.45307083962</v>
      </c>
      <c r="L53" s="68">
        <f t="shared" si="36"/>
        <v>8672.2897769644915</v>
      </c>
      <c r="M53" s="95">
        <f t="shared" si="36"/>
        <v>69378.318215715932</v>
      </c>
      <c r="N53" s="97">
        <f t="shared" si="32"/>
        <v>491.45714576788487</v>
      </c>
      <c r="O53" s="130">
        <f t="shared" si="33"/>
        <v>3931.6571661430789</v>
      </c>
      <c r="P53" s="97">
        <f t="shared" si="34"/>
        <v>9163.7469227323763</v>
      </c>
      <c r="Q53" s="98">
        <f t="shared" si="34"/>
        <v>73309.975381859011</v>
      </c>
      <c r="R53" s="139"/>
    </row>
    <row r="54" spans="1:1020" ht="90" x14ac:dyDescent="0.25">
      <c r="A54" s="114">
        <v>105</v>
      </c>
      <c r="B54" s="32" t="s">
        <v>347</v>
      </c>
      <c r="C54" s="63">
        <v>2</v>
      </c>
      <c r="D54" s="3" t="s">
        <v>62</v>
      </c>
      <c r="E54" s="32" t="s">
        <v>147</v>
      </c>
      <c r="F54" s="50">
        <v>6051.9583384615371</v>
      </c>
      <c r="G54" s="50">
        <f t="shared" si="28"/>
        <v>12103.916676923074</v>
      </c>
      <c r="H54" s="69">
        <f>85000/1872971.56*'2 NP'!F54</f>
        <v>274.65257335206451</v>
      </c>
      <c r="I54" s="69">
        <f>C54*H54</f>
        <v>549.30514670412902</v>
      </c>
      <c r="J54" s="69">
        <f t="shared" si="35"/>
        <v>6326.6109118136019</v>
      </c>
      <c r="K54" s="68">
        <f t="shared" si="35"/>
        <v>12653.221823627204</v>
      </c>
      <c r="L54" s="68">
        <f t="shared" si="36"/>
        <v>7655.1992032944581</v>
      </c>
      <c r="M54" s="95">
        <f t="shared" si="36"/>
        <v>15310.398406588916</v>
      </c>
      <c r="N54" s="97">
        <f t="shared" si="32"/>
        <v>433.8188007426732</v>
      </c>
      <c r="O54" s="130">
        <f t="shared" si="33"/>
        <v>867.63760148534641</v>
      </c>
      <c r="P54" s="97">
        <f t="shared" si="34"/>
        <v>8089.0180040371315</v>
      </c>
      <c r="Q54" s="98">
        <f t="shared" si="34"/>
        <v>16178.036008074263</v>
      </c>
      <c r="R54" s="139"/>
    </row>
    <row r="55" spans="1:1020" ht="104.65" customHeight="1" x14ac:dyDescent="0.25">
      <c r="A55" s="114" t="s">
        <v>41</v>
      </c>
      <c r="B55" s="32" t="s">
        <v>91</v>
      </c>
      <c r="C55" s="100">
        <v>1</v>
      </c>
      <c r="D55" s="3" t="s">
        <v>85</v>
      </c>
      <c r="E55" s="32" t="s">
        <v>325</v>
      </c>
      <c r="F55" s="50">
        <v>618.75</v>
      </c>
      <c r="G55" s="50">
        <f t="shared" ref="G55:G56" si="37">C55*F55</f>
        <v>618.75</v>
      </c>
      <c r="H55" s="69">
        <f>85000/1872971.56*'2 NP'!F55</f>
        <v>28.080378326726969</v>
      </c>
      <c r="I55" s="69">
        <f t="shared" ref="I55:I56" si="38">C55*H55</f>
        <v>28.080378326726969</v>
      </c>
      <c r="J55" s="69">
        <f t="shared" ref="J55:J56" si="39">F55+H55</f>
        <v>646.83037832672699</v>
      </c>
      <c r="K55" s="68">
        <f t="shared" ref="K55:K56" si="40">G55+I55</f>
        <v>646.83037832672699</v>
      </c>
      <c r="L55" s="68">
        <f t="shared" ref="L55:L56" si="41">J55*1.21</f>
        <v>782.66475777533958</v>
      </c>
      <c r="M55" s="95">
        <f t="shared" ref="M55:M56" si="42">K55*1.21</f>
        <v>782.66475777533958</v>
      </c>
      <c r="N55" s="97">
        <f t="shared" ref="N55:N56" si="43">287012/5064635.35*L55</f>
        <v>44.353475015455118</v>
      </c>
      <c r="O55" s="130">
        <f t="shared" ref="O55:O56" si="44">C55*N55</f>
        <v>44.353475015455118</v>
      </c>
      <c r="P55" s="97">
        <f t="shared" ref="P55:P56" si="45">L55+N55</f>
        <v>827.01823279079474</v>
      </c>
      <c r="Q55" s="98">
        <f t="shared" ref="Q55:Q56" si="46">M55+O55</f>
        <v>827.01823279079474</v>
      </c>
      <c r="R55" s="139"/>
    </row>
    <row r="56" spans="1:1020" ht="96" customHeight="1" x14ac:dyDescent="0.25">
      <c r="A56" s="114" t="s">
        <v>41</v>
      </c>
      <c r="B56" s="32" t="s">
        <v>121</v>
      </c>
      <c r="C56" s="63">
        <v>1</v>
      </c>
      <c r="D56" s="3" t="s">
        <v>85</v>
      </c>
      <c r="E56" s="32" t="s">
        <v>120</v>
      </c>
      <c r="F56" s="50">
        <v>1799</v>
      </c>
      <c r="G56" s="50">
        <f t="shared" si="37"/>
        <v>1799</v>
      </c>
      <c r="H56" s="69">
        <f>85000/1872971.56*'2 NP'!F56</f>
        <v>81.642990884495859</v>
      </c>
      <c r="I56" s="69">
        <f t="shared" si="38"/>
        <v>81.642990884495859</v>
      </c>
      <c r="J56" s="69">
        <f t="shared" si="39"/>
        <v>1880.6429908844959</v>
      </c>
      <c r="K56" s="68">
        <f t="shared" si="40"/>
        <v>1880.6429908844959</v>
      </c>
      <c r="L56" s="68">
        <f t="shared" si="41"/>
        <v>2275.57801897024</v>
      </c>
      <c r="M56" s="95">
        <f t="shared" si="42"/>
        <v>2275.57801897024</v>
      </c>
      <c r="N56" s="97">
        <f t="shared" si="43"/>
        <v>128.95660857018788</v>
      </c>
      <c r="O56" s="130">
        <f t="shared" si="44"/>
        <v>128.95660857018788</v>
      </c>
      <c r="P56" s="97">
        <f t="shared" si="45"/>
        <v>2404.5346275404281</v>
      </c>
      <c r="Q56" s="98">
        <f t="shared" si="46"/>
        <v>2404.5346275404281</v>
      </c>
      <c r="R56" s="139"/>
    </row>
    <row r="57" spans="1:1020" s="5" customFormat="1" ht="111.4" customHeight="1" x14ac:dyDescent="0.25">
      <c r="A57" s="114">
        <v>105</v>
      </c>
      <c r="B57" s="7" t="s">
        <v>185</v>
      </c>
      <c r="C57" s="65">
        <v>2</v>
      </c>
      <c r="D57" s="7" t="s">
        <v>188</v>
      </c>
      <c r="E57" s="7" t="s">
        <v>186</v>
      </c>
      <c r="F57" s="50">
        <v>722.5</v>
      </c>
      <c r="G57" s="50">
        <f>C57*F57</f>
        <v>1445</v>
      </c>
      <c r="H57" s="69">
        <f>85000/1872971.56*'2 NP'!F57</f>
        <v>32.78880539969331</v>
      </c>
      <c r="I57" s="69">
        <f>C57*H57</f>
        <v>65.577610799386619</v>
      </c>
      <c r="J57" s="69">
        <f>F57+H57</f>
        <v>755.28880539969327</v>
      </c>
      <c r="K57" s="68">
        <f>G57+I57</f>
        <v>1510.5776107993865</v>
      </c>
      <c r="L57" s="68">
        <f>J57*1.21</f>
        <v>913.89945453362884</v>
      </c>
      <c r="M57" s="95">
        <f>K57*1.21</f>
        <v>1827.7989090672577</v>
      </c>
      <c r="N57" s="97">
        <f>287012/5064635.35*L57</f>
        <v>51.790522341278901</v>
      </c>
      <c r="O57" s="130">
        <f>C57*N57</f>
        <v>103.5810446825578</v>
      </c>
      <c r="P57" s="97">
        <f>L57+N57</f>
        <v>965.68997687490776</v>
      </c>
      <c r="Q57" s="98">
        <f>M57+O57</f>
        <v>1931.3799537498155</v>
      </c>
      <c r="R57" s="141"/>
    </row>
    <row r="58" spans="1:1020" s="5" customFormat="1" ht="111.4" customHeight="1" x14ac:dyDescent="0.25">
      <c r="A58" s="114">
        <v>105</v>
      </c>
      <c r="B58" s="7" t="s">
        <v>190</v>
      </c>
      <c r="C58" s="65">
        <v>2</v>
      </c>
      <c r="D58" s="7">
        <v>1500</v>
      </c>
      <c r="E58" s="7" t="s">
        <v>191</v>
      </c>
      <c r="F58" s="50">
        <v>1055</v>
      </c>
      <c r="G58" s="50">
        <f>C58*F58</f>
        <v>2110</v>
      </c>
      <c r="H58" s="69">
        <f>85000/1872971.56*'2 NP'!F58</f>
        <v>47.878463247995072</v>
      </c>
      <c r="I58" s="69">
        <f>C58*H58</f>
        <v>95.756926495990143</v>
      </c>
      <c r="J58" s="69">
        <f>F58+H58</f>
        <v>1102.8784632479951</v>
      </c>
      <c r="K58" s="68">
        <f>G58+I58</f>
        <v>2205.7569264959902</v>
      </c>
      <c r="L58" s="68">
        <f>J58*1.21</f>
        <v>1334.4829405300741</v>
      </c>
      <c r="M58" s="95">
        <f>K58*1.21</f>
        <v>2668.9658810601481</v>
      </c>
      <c r="N58" s="97">
        <f>287012/5064635.35*L58</f>
        <v>75.624914975846707</v>
      </c>
      <c r="O58" s="130">
        <f>C58*N58</f>
        <v>151.24982995169341</v>
      </c>
      <c r="P58" s="97">
        <f>L58+N58</f>
        <v>1410.1078555059207</v>
      </c>
      <c r="Q58" s="98">
        <f>M58+O58</f>
        <v>2820.2157110118414</v>
      </c>
      <c r="R58" s="141"/>
    </row>
    <row r="59" spans="1:1020" x14ac:dyDescent="0.25">
      <c r="A59" s="144" t="s">
        <v>43</v>
      </c>
      <c r="B59" s="29" t="s">
        <v>42</v>
      </c>
      <c r="C59" s="103"/>
      <c r="D59" s="42"/>
      <c r="E59" s="31"/>
      <c r="F59" s="51"/>
      <c r="G59" s="51"/>
      <c r="H59" s="51"/>
      <c r="I59" s="51"/>
      <c r="J59" s="51"/>
      <c r="K59" s="51"/>
      <c r="L59" s="51"/>
      <c r="M59" s="96"/>
      <c r="N59" s="96"/>
      <c r="O59" s="96"/>
      <c r="P59" s="134"/>
      <c r="Q59" s="99"/>
      <c r="R59" s="149">
        <f>SUM(Q60:Q74)</f>
        <v>349916.35217812983</v>
      </c>
    </row>
    <row r="60" spans="1:1020" customFormat="1" ht="102.4" customHeight="1" x14ac:dyDescent="0.25">
      <c r="A60" s="114" t="s">
        <v>43</v>
      </c>
      <c r="B60" s="32" t="s">
        <v>424</v>
      </c>
      <c r="C60" s="63">
        <v>1</v>
      </c>
      <c r="D60" s="63"/>
      <c r="E60" s="32" t="s">
        <v>389</v>
      </c>
      <c r="F60" s="72">
        <v>9300</v>
      </c>
      <c r="G60" s="74">
        <f t="shared" ref="G60:G74" si="47">C60*F60</f>
        <v>9300</v>
      </c>
      <c r="H60" s="58">
        <f>87000/1060540*F60</f>
        <v>762.91323288136232</v>
      </c>
      <c r="I60" s="58">
        <f t="shared" ref="I60:I61" si="48">C60*H60</f>
        <v>762.91323288136232</v>
      </c>
      <c r="J60" s="58">
        <f t="shared" ref="J60:K61" si="49">F60+H60</f>
        <v>10062.913232881363</v>
      </c>
      <c r="K60" s="56">
        <f t="shared" si="49"/>
        <v>10062.913232881363</v>
      </c>
      <c r="L60" s="57">
        <f t="shared" ref="L60:M61" si="50">J60*1.21</f>
        <v>12176.125011786449</v>
      </c>
      <c r="M60" s="56">
        <f t="shared" si="50"/>
        <v>12176.125011786449</v>
      </c>
      <c r="N60" s="97">
        <f>287012/5064635.35*L60</f>
        <v>690.01887606436514</v>
      </c>
      <c r="O60" s="130">
        <f>C60*N60</f>
        <v>690.01887606436514</v>
      </c>
      <c r="P60" s="97">
        <f>L60+N60</f>
        <v>12866.143887850814</v>
      </c>
      <c r="Q60" s="98">
        <f>M60+O60</f>
        <v>12866.143887850814</v>
      </c>
      <c r="R60" s="139"/>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c r="ALO60" s="1"/>
      <c r="ALP60" s="1"/>
      <c r="ALQ60" s="1"/>
      <c r="ALR60" s="1"/>
      <c r="ALS60" s="1"/>
      <c r="ALT60" s="1"/>
      <c r="ALU60" s="1"/>
      <c r="ALV60" s="1"/>
      <c r="ALW60" s="1"/>
      <c r="ALX60" s="1"/>
      <c r="ALY60" s="1"/>
      <c r="ALZ60" s="1"/>
      <c r="AMA60" s="1"/>
      <c r="AMB60" s="1"/>
      <c r="AMC60" s="1"/>
      <c r="AMD60" s="1"/>
      <c r="AME60" s="1"/>
      <c r="AMF60" s="1"/>
    </row>
    <row r="61" spans="1:1020" customFormat="1" ht="103.15" customHeight="1" x14ac:dyDescent="0.25">
      <c r="A61" s="114" t="s">
        <v>43</v>
      </c>
      <c r="B61" s="32" t="s">
        <v>423</v>
      </c>
      <c r="C61" s="100">
        <v>1</v>
      </c>
      <c r="D61" s="100"/>
      <c r="E61" s="32" t="s">
        <v>389</v>
      </c>
      <c r="F61" s="72">
        <v>10800</v>
      </c>
      <c r="G61" s="72">
        <f t="shared" si="47"/>
        <v>10800</v>
      </c>
      <c r="H61" s="58">
        <f>87000/1060540*F61</f>
        <v>885.96375431384013</v>
      </c>
      <c r="I61" s="58">
        <f t="shared" si="48"/>
        <v>885.96375431384013</v>
      </c>
      <c r="J61" s="58">
        <f t="shared" si="49"/>
        <v>11685.96375431384</v>
      </c>
      <c r="K61" s="56">
        <f t="shared" si="49"/>
        <v>11685.96375431384</v>
      </c>
      <c r="L61" s="57">
        <f t="shared" si="50"/>
        <v>14140.016142719745</v>
      </c>
      <c r="M61" s="56">
        <f t="shared" si="50"/>
        <v>14140.016142719745</v>
      </c>
      <c r="N61" s="97">
        <f t="shared" ref="N61" si="51">287012/5064635.35*L61</f>
        <v>801.31224317152066</v>
      </c>
      <c r="O61" s="130">
        <f t="shared" ref="O61" si="52">C61*N61</f>
        <v>801.31224317152066</v>
      </c>
      <c r="P61" s="97">
        <f t="shared" ref="P61" si="53">L61+N61</f>
        <v>14941.328385891265</v>
      </c>
      <c r="Q61" s="98">
        <f t="shared" ref="Q61" si="54">M61+O61</f>
        <v>14941.328385891265</v>
      </c>
      <c r="R61" s="139"/>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1"/>
      <c r="VB61" s="1"/>
      <c r="VC61" s="1"/>
      <c r="VD61" s="1"/>
      <c r="VE61" s="1"/>
      <c r="VF61" s="1"/>
      <c r="VG61" s="1"/>
      <c r="VH61" s="1"/>
      <c r="VI61" s="1"/>
      <c r="VJ61" s="1"/>
      <c r="VK61" s="1"/>
      <c r="VL61" s="1"/>
      <c r="VM61" s="1"/>
      <c r="VN61" s="1"/>
      <c r="VO61" s="1"/>
      <c r="VP61" s="1"/>
      <c r="VQ61" s="1"/>
      <c r="VR61" s="1"/>
      <c r="VS61" s="1"/>
      <c r="VT61" s="1"/>
      <c r="VU61" s="1"/>
      <c r="VV61" s="1"/>
      <c r="VW61" s="1"/>
      <c r="VX61" s="1"/>
      <c r="VY61" s="1"/>
      <c r="VZ61" s="1"/>
      <c r="WA61" s="1"/>
      <c r="WB61" s="1"/>
      <c r="WC61" s="1"/>
      <c r="WD61" s="1"/>
      <c r="WE61" s="1"/>
      <c r="WF61" s="1"/>
      <c r="WG61" s="1"/>
      <c r="WH61" s="1"/>
      <c r="WI61" s="1"/>
      <c r="WJ61" s="1"/>
      <c r="WK61" s="1"/>
      <c r="WL61" s="1"/>
      <c r="WM61" s="1"/>
      <c r="WN61" s="1"/>
      <c r="WO61" s="1"/>
      <c r="WP61" s="1"/>
      <c r="WQ61" s="1"/>
      <c r="WR61" s="1"/>
      <c r="WS61" s="1"/>
      <c r="WT61" s="1"/>
      <c r="WU61" s="1"/>
      <c r="WV61" s="1"/>
      <c r="WW61" s="1"/>
      <c r="WX61" s="1"/>
      <c r="WY61" s="1"/>
      <c r="WZ61" s="1"/>
      <c r="XA61" s="1"/>
      <c r="XB61" s="1"/>
      <c r="XC61" s="1"/>
      <c r="XD61" s="1"/>
      <c r="XE61" s="1"/>
      <c r="XF61" s="1"/>
      <c r="XG61" s="1"/>
      <c r="XH61" s="1"/>
      <c r="XI61" s="1"/>
      <c r="XJ61" s="1"/>
      <c r="XK61" s="1"/>
      <c r="XL61" s="1"/>
      <c r="XM61" s="1"/>
      <c r="XN61" s="1"/>
      <c r="XO61" s="1"/>
      <c r="XP61" s="1"/>
      <c r="XQ61" s="1"/>
      <c r="XR61" s="1"/>
      <c r="XS61" s="1"/>
      <c r="XT61" s="1"/>
      <c r="XU61" s="1"/>
      <c r="XV61" s="1"/>
      <c r="XW61" s="1"/>
      <c r="XX61" s="1"/>
      <c r="XY61" s="1"/>
      <c r="XZ61" s="1"/>
      <c r="YA61" s="1"/>
      <c r="YB61" s="1"/>
      <c r="YC61" s="1"/>
      <c r="YD61" s="1"/>
      <c r="YE61" s="1"/>
      <c r="YF61" s="1"/>
      <c r="YG61" s="1"/>
      <c r="YH61" s="1"/>
      <c r="YI61" s="1"/>
      <c r="YJ61" s="1"/>
      <c r="YK61" s="1"/>
      <c r="YL61" s="1"/>
      <c r="YM61" s="1"/>
      <c r="YN61" s="1"/>
      <c r="YO61" s="1"/>
      <c r="YP61" s="1"/>
      <c r="YQ61" s="1"/>
      <c r="YR61" s="1"/>
      <c r="YS61" s="1"/>
      <c r="YT61" s="1"/>
      <c r="YU61" s="1"/>
      <c r="YV61" s="1"/>
      <c r="YW61" s="1"/>
      <c r="YX61" s="1"/>
      <c r="YY61" s="1"/>
      <c r="YZ61" s="1"/>
      <c r="ZA61" s="1"/>
      <c r="ZB61" s="1"/>
      <c r="ZC61" s="1"/>
      <c r="ZD61" s="1"/>
      <c r="ZE61" s="1"/>
      <c r="ZF61" s="1"/>
      <c r="ZG61" s="1"/>
      <c r="ZH61" s="1"/>
      <c r="ZI61" s="1"/>
      <c r="ZJ61" s="1"/>
      <c r="ZK61" s="1"/>
      <c r="ZL61" s="1"/>
      <c r="ZM61" s="1"/>
      <c r="ZN61" s="1"/>
      <c r="ZO61" s="1"/>
      <c r="ZP61" s="1"/>
      <c r="ZQ61" s="1"/>
      <c r="ZR61" s="1"/>
      <c r="ZS61" s="1"/>
      <c r="ZT61" s="1"/>
      <c r="ZU61" s="1"/>
      <c r="ZV61" s="1"/>
      <c r="ZW61" s="1"/>
      <c r="ZX61" s="1"/>
      <c r="ZY61" s="1"/>
      <c r="ZZ61" s="1"/>
      <c r="AAA61" s="1"/>
      <c r="AAB61" s="1"/>
      <c r="AAC61" s="1"/>
      <c r="AAD61" s="1"/>
      <c r="AAE61" s="1"/>
      <c r="AAF61" s="1"/>
      <c r="AAG61" s="1"/>
      <c r="AAH61" s="1"/>
      <c r="AAI61" s="1"/>
      <c r="AAJ61" s="1"/>
      <c r="AAK61" s="1"/>
      <c r="AAL61" s="1"/>
      <c r="AAM61" s="1"/>
      <c r="AAN61" s="1"/>
      <c r="AAO61" s="1"/>
      <c r="AAP61" s="1"/>
      <c r="AAQ61" s="1"/>
      <c r="AAR61" s="1"/>
      <c r="AAS61" s="1"/>
      <c r="AAT61" s="1"/>
      <c r="AAU61" s="1"/>
      <c r="AAV61" s="1"/>
      <c r="AAW61" s="1"/>
      <c r="AAX61" s="1"/>
      <c r="AAY61" s="1"/>
      <c r="AAZ61" s="1"/>
      <c r="ABA61" s="1"/>
      <c r="ABB61" s="1"/>
      <c r="ABC61" s="1"/>
      <c r="ABD61" s="1"/>
      <c r="ABE61" s="1"/>
      <c r="ABF61" s="1"/>
      <c r="ABG61" s="1"/>
      <c r="ABH61" s="1"/>
      <c r="ABI61" s="1"/>
      <c r="ABJ61" s="1"/>
      <c r="ABK61" s="1"/>
      <c r="ABL61" s="1"/>
      <c r="ABM61" s="1"/>
      <c r="ABN61" s="1"/>
      <c r="ABO61" s="1"/>
      <c r="ABP61" s="1"/>
      <c r="ABQ61" s="1"/>
      <c r="ABR61" s="1"/>
      <c r="ABS61" s="1"/>
      <c r="ABT61" s="1"/>
      <c r="ABU61" s="1"/>
      <c r="ABV61" s="1"/>
      <c r="ABW61" s="1"/>
      <c r="ABX61" s="1"/>
      <c r="ABY61" s="1"/>
      <c r="ABZ61" s="1"/>
      <c r="ACA61" s="1"/>
      <c r="ACB61" s="1"/>
      <c r="ACC61" s="1"/>
      <c r="ACD61" s="1"/>
      <c r="ACE61" s="1"/>
      <c r="ACF61" s="1"/>
      <c r="ACG61" s="1"/>
      <c r="ACH61" s="1"/>
      <c r="ACI61" s="1"/>
      <c r="ACJ61" s="1"/>
      <c r="ACK61" s="1"/>
      <c r="ACL61" s="1"/>
      <c r="ACM61" s="1"/>
      <c r="ACN61" s="1"/>
      <c r="ACO61" s="1"/>
      <c r="ACP61" s="1"/>
      <c r="ACQ61" s="1"/>
      <c r="ACR61" s="1"/>
      <c r="ACS61" s="1"/>
      <c r="ACT61" s="1"/>
      <c r="ACU61" s="1"/>
      <c r="ACV61" s="1"/>
      <c r="ACW61" s="1"/>
      <c r="ACX61" s="1"/>
      <c r="ACY61" s="1"/>
      <c r="ACZ61" s="1"/>
      <c r="ADA61" s="1"/>
      <c r="ADB61" s="1"/>
      <c r="ADC61" s="1"/>
      <c r="ADD61" s="1"/>
      <c r="ADE61" s="1"/>
      <c r="ADF61" s="1"/>
      <c r="ADG61" s="1"/>
      <c r="ADH61" s="1"/>
      <c r="ADI61" s="1"/>
      <c r="ADJ61" s="1"/>
      <c r="ADK61" s="1"/>
      <c r="ADL61" s="1"/>
      <c r="ADM61" s="1"/>
      <c r="ADN61" s="1"/>
      <c r="ADO61" s="1"/>
      <c r="ADP61" s="1"/>
      <c r="ADQ61" s="1"/>
      <c r="ADR61" s="1"/>
      <c r="ADS61" s="1"/>
      <c r="ADT61" s="1"/>
      <c r="ADU61" s="1"/>
      <c r="ADV61" s="1"/>
      <c r="ADW61" s="1"/>
      <c r="ADX61" s="1"/>
      <c r="ADY61" s="1"/>
      <c r="ADZ61" s="1"/>
      <c r="AEA61" s="1"/>
      <c r="AEB61" s="1"/>
      <c r="AEC61" s="1"/>
      <c r="AED61" s="1"/>
      <c r="AEE61" s="1"/>
      <c r="AEF61" s="1"/>
      <c r="AEG61" s="1"/>
      <c r="AEH61" s="1"/>
      <c r="AEI61" s="1"/>
      <c r="AEJ61" s="1"/>
      <c r="AEK61" s="1"/>
      <c r="AEL61" s="1"/>
      <c r="AEM61" s="1"/>
      <c r="AEN61" s="1"/>
      <c r="AEO61" s="1"/>
      <c r="AEP61" s="1"/>
      <c r="AEQ61" s="1"/>
      <c r="AER61" s="1"/>
      <c r="AES61" s="1"/>
      <c r="AET61" s="1"/>
      <c r="AEU61" s="1"/>
      <c r="AEV61" s="1"/>
      <c r="AEW61" s="1"/>
      <c r="AEX61" s="1"/>
      <c r="AEY61" s="1"/>
      <c r="AEZ61" s="1"/>
      <c r="AFA61" s="1"/>
      <c r="AFB61" s="1"/>
      <c r="AFC61" s="1"/>
      <c r="AFD61" s="1"/>
      <c r="AFE61" s="1"/>
      <c r="AFF61" s="1"/>
      <c r="AFG61" s="1"/>
      <c r="AFH61" s="1"/>
      <c r="AFI61" s="1"/>
      <c r="AFJ61" s="1"/>
      <c r="AFK61" s="1"/>
      <c r="AFL61" s="1"/>
      <c r="AFM61" s="1"/>
      <c r="AFN61" s="1"/>
      <c r="AFO61" s="1"/>
      <c r="AFP61" s="1"/>
      <c r="AFQ61" s="1"/>
      <c r="AFR61" s="1"/>
      <c r="AFS61" s="1"/>
      <c r="AFT61" s="1"/>
      <c r="AFU61" s="1"/>
      <c r="AFV61" s="1"/>
      <c r="AFW61" s="1"/>
      <c r="AFX61" s="1"/>
      <c r="AFY61" s="1"/>
      <c r="AFZ61" s="1"/>
      <c r="AGA61" s="1"/>
      <c r="AGB61" s="1"/>
      <c r="AGC61" s="1"/>
      <c r="AGD61" s="1"/>
      <c r="AGE61" s="1"/>
      <c r="AGF61" s="1"/>
      <c r="AGG61" s="1"/>
      <c r="AGH61" s="1"/>
      <c r="AGI61" s="1"/>
      <c r="AGJ61" s="1"/>
      <c r="AGK61" s="1"/>
      <c r="AGL61" s="1"/>
      <c r="AGM61" s="1"/>
      <c r="AGN61" s="1"/>
      <c r="AGO61" s="1"/>
      <c r="AGP61" s="1"/>
      <c r="AGQ61" s="1"/>
      <c r="AGR61" s="1"/>
      <c r="AGS61" s="1"/>
      <c r="AGT61" s="1"/>
      <c r="AGU61" s="1"/>
      <c r="AGV61" s="1"/>
      <c r="AGW61" s="1"/>
      <c r="AGX61" s="1"/>
      <c r="AGY61" s="1"/>
      <c r="AGZ61" s="1"/>
      <c r="AHA61" s="1"/>
      <c r="AHB61" s="1"/>
      <c r="AHC61" s="1"/>
      <c r="AHD61" s="1"/>
      <c r="AHE61" s="1"/>
      <c r="AHF61" s="1"/>
      <c r="AHG61" s="1"/>
      <c r="AHH61" s="1"/>
      <c r="AHI61" s="1"/>
      <c r="AHJ61" s="1"/>
      <c r="AHK61" s="1"/>
      <c r="AHL61" s="1"/>
      <c r="AHM61" s="1"/>
      <c r="AHN61" s="1"/>
      <c r="AHO61" s="1"/>
      <c r="AHP61" s="1"/>
      <c r="AHQ61" s="1"/>
      <c r="AHR61" s="1"/>
      <c r="AHS61" s="1"/>
      <c r="AHT61" s="1"/>
      <c r="AHU61" s="1"/>
      <c r="AHV61" s="1"/>
      <c r="AHW61" s="1"/>
      <c r="AHX61" s="1"/>
      <c r="AHY61" s="1"/>
      <c r="AHZ61" s="1"/>
      <c r="AIA61" s="1"/>
      <c r="AIB61" s="1"/>
      <c r="AIC61" s="1"/>
      <c r="AID61" s="1"/>
      <c r="AIE61" s="1"/>
      <c r="AIF61" s="1"/>
      <c r="AIG61" s="1"/>
      <c r="AIH61" s="1"/>
      <c r="AII61" s="1"/>
      <c r="AIJ61" s="1"/>
      <c r="AIK61" s="1"/>
      <c r="AIL61" s="1"/>
      <c r="AIM61" s="1"/>
      <c r="AIN61" s="1"/>
      <c r="AIO61" s="1"/>
      <c r="AIP61" s="1"/>
      <c r="AIQ61" s="1"/>
      <c r="AIR61" s="1"/>
      <c r="AIS61" s="1"/>
      <c r="AIT61" s="1"/>
      <c r="AIU61" s="1"/>
      <c r="AIV61" s="1"/>
      <c r="AIW61" s="1"/>
      <c r="AIX61" s="1"/>
      <c r="AIY61" s="1"/>
      <c r="AIZ61" s="1"/>
      <c r="AJA61" s="1"/>
      <c r="AJB61" s="1"/>
      <c r="AJC61" s="1"/>
      <c r="AJD61" s="1"/>
      <c r="AJE61" s="1"/>
      <c r="AJF61" s="1"/>
      <c r="AJG61" s="1"/>
      <c r="AJH61" s="1"/>
      <c r="AJI61" s="1"/>
      <c r="AJJ61" s="1"/>
      <c r="AJK61" s="1"/>
      <c r="AJL61" s="1"/>
      <c r="AJM61" s="1"/>
      <c r="AJN61" s="1"/>
      <c r="AJO61" s="1"/>
      <c r="AJP61" s="1"/>
      <c r="AJQ61" s="1"/>
      <c r="AJR61" s="1"/>
      <c r="AJS61" s="1"/>
      <c r="AJT61" s="1"/>
      <c r="AJU61" s="1"/>
      <c r="AJV61" s="1"/>
      <c r="AJW61" s="1"/>
      <c r="AJX61" s="1"/>
      <c r="AJY61" s="1"/>
      <c r="AJZ61" s="1"/>
      <c r="AKA61" s="1"/>
      <c r="AKB61" s="1"/>
      <c r="AKC61" s="1"/>
      <c r="AKD61" s="1"/>
      <c r="AKE61" s="1"/>
      <c r="AKF61" s="1"/>
      <c r="AKG61" s="1"/>
      <c r="AKH61" s="1"/>
      <c r="AKI61" s="1"/>
      <c r="AKJ61" s="1"/>
      <c r="AKK61" s="1"/>
      <c r="AKL61" s="1"/>
      <c r="AKM61" s="1"/>
      <c r="AKN61" s="1"/>
      <c r="AKO61" s="1"/>
      <c r="AKP61" s="1"/>
      <c r="AKQ61" s="1"/>
      <c r="AKR61" s="1"/>
      <c r="AKS61" s="1"/>
      <c r="AKT61" s="1"/>
      <c r="AKU61" s="1"/>
      <c r="AKV61" s="1"/>
      <c r="AKW61" s="1"/>
      <c r="AKX61" s="1"/>
      <c r="AKY61" s="1"/>
      <c r="AKZ61" s="1"/>
      <c r="ALA61" s="1"/>
      <c r="ALB61" s="1"/>
      <c r="ALC61" s="1"/>
      <c r="ALD61" s="1"/>
      <c r="ALE61" s="1"/>
      <c r="ALF61" s="1"/>
      <c r="ALG61" s="1"/>
      <c r="ALH61" s="1"/>
      <c r="ALI61" s="1"/>
      <c r="ALJ61" s="1"/>
      <c r="ALK61" s="1"/>
      <c r="ALL61" s="1"/>
      <c r="ALM61" s="1"/>
      <c r="ALN61" s="1"/>
      <c r="ALO61" s="1"/>
      <c r="ALP61" s="1"/>
      <c r="ALQ61" s="1"/>
      <c r="ALR61" s="1"/>
      <c r="ALS61" s="1"/>
      <c r="ALT61" s="1"/>
      <c r="ALU61" s="1"/>
      <c r="ALV61" s="1"/>
      <c r="ALW61" s="1"/>
      <c r="ALX61" s="1"/>
      <c r="ALY61" s="1"/>
      <c r="ALZ61" s="1"/>
      <c r="AMA61" s="1"/>
      <c r="AMB61" s="1"/>
      <c r="AMC61" s="1"/>
      <c r="AMD61" s="1"/>
      <c r="AME61" s="1"/>
      <c r="AMF61" s="1"/>
    </row>
    <row r="62" spans="1:1020" ht="79.900000000000006" customHeight="1" x14ac:dyDescent="0.25">
      <c r="A62" s="114" t="s">
        <v>43</v>
      </c>
      <c r="B62" s="32" t="s">
        <v>343</v>
      </c>
      <c r="C62" s="63">
        <v>2</v>
      </c>
      <c r="D62" s="3" t="s">
        <v>57</v>
      </c>
      <c r="E62" s="32" t="s">
        <v>148</v>
      </c>
      <c r="F62" s="52">
        <v>13042.762142307693</v>
      </c>
      <c r="G62" s="50">
        <f t="shared" si="47"/>
        <v>26085.524284615385</v>
      </c>
      <c r="H62" s="69">
        <f>85000/1872971.56*'2 NP'!F62</f>
        <v>591.9122349600193</v>
      </c>
      <c r="I62" s="69">
        <f t="shared" ref="I62:I74" si="55">C62*H62</f>
        <v>1183.8244699200386</v>
      </c>
      <c r="J62" s="69">
        <f t="shared" ref="J62:J74" si="56">F62+H62</f>
        <v>13634.674377267711</v>
      </c>
      <c r="K62" s="68">
        <f t="shared" ref="K62:K74" si="57">G62+I62</f>
        <v>27269.348754535422</v>
      </c>
      <c r="L62" s="68">
        <f t="shared" ref="L62:L74" si="58">J62*1.21</f>
        <v>16497.955996493929</v>
      </c>
      <c r="M62" s="95">
        <f t="shared" ref="M62:M74" si="59">K62*1.21</f>
        <v>32995.911992987858</v>
      </c>
      <c r="N62" s="97">
        <f t="shared" ref="N62:N67" si="60">287012/5064635.35*L62</f>
        <v>934.93628252342307</v>
      </c>
      <c r="O62" s="130">
        <f t="shared" ref="O62:O67" si="61">C62*N62</f>
        <v>1869.8725650468461</v>
      </c>
      <c r="P62" s="97">
        <f t="shared" ref="P62:Q67" si="62">L62+N62</f>
        <v>17432.892279017353</v>
      </c>
      <c r="Q62" s="98">
        <f t="shared" si="62"/>
        <v>34865.784558034706</v>
      </c>
      <c r="R62" s="139"/>
    </row>
    <row r="63" spans="1:1020" ht="79.150000000000006" customHeight="1" x14ac:dyDescent="0.25">
      <c r="A63" s="114" t="s">
        <v>43</v>
      </c>
      <c r="B63" s="32" t="s">
        <v>344</v>
      </c>
      <c r="C63" s="63">
        <v>6</v>
      </c>
      <c r="D63" s="3" t="s">
        <v>58</v>
      </c>
      <c r="E63" s="32" t="s">
        <v>149</v>
      </c>
      <c r="F63" s="50">
        <v>10328.34212307692</v>
      </c>
      <c r="G63" s="50">
        <f t="shared" si="47"/>
        <v>61970.05273846152</v>
      </c>
      <c r="H63" s="69">
        <f>85000/1872971.56*'2 NP'!F63</f>
        <v>468.72525948100258</v>
      </c>
      <c r="I63" s="69">
        <f t="shared" si="55"/>
        <v>2812.3515568860157</v>
      </c>
      <c r="J63" s="69">
        <f t="shared" si="56"/>
        <v>10797.067382557923</v>
      </c>
      <c r="K63" s="68">
        <f t="shared" si="57"/>
        <v>64782.404295347536</v>
      </c>
      <c r="L63" s="68">
        <f t="shared" si="58"/>
        <v>13064.451532895087</v>
      </c>
      <c r="M63" s="95">
        <f t="shared" si="59"/>
        <v>78386.70919737051</v>
      </c>
      <c r="N63" s="97">
        <f t="shared" si="60"/>
        <v>740.36018473852914</v>
      </c>
      <c r="O63" s="130">
        <f t="shared" si="61"/>
        <v>4442.1611084311753</v>
      </c>
      <c r="P63" s="97">
        <f t="shared" si="62"/>
        <v>13804.811717633616</v>
      </c>
      <c r="Q63" s="98">
        <f t="shared" si="62"/>
        <v>82828.870305801684</v>
      </c>
      <c r="R63" s="139"/>
    </row>
    <row r="64" spans="1:1020" ht="80.650000000000006" customHeight="1" x14ac:dyDescent="0.25">
      <c r="A64" s="114" t="s">
        <v>43</v>
      </c>
      <c r="B64" s="32" t="s">
        <v>345</v>
      </c>
      <c r="C64" s="63">
        <v>4</v>
      </c>
      <c r="D64" s="3" t="s">
        <v>59</v>
      </c>
      <c r="E64" s="32" t="s">
        <v>147</v>
      </c>
      <c r="F64" s="50">
        <v>8493.720684615384</v>
      </c>
      <c r="G64" s="50">
        <f t="shared" si="47"/>
        <v>33974.882738461536</v>
      </c>
      <c r="H64" s="69">
        <f>85000/1872971.56*'2 NP'!F64</f>
        <v>385.46568117260023</v>
      </c>
      <c r="I64" s="69">
        <f t="shared" si="55"/>
        <v>1541.8627246904009</v>
      </c>
      <c r="J64" s="69">
        <f t="shared" si="56"/>
        <v>8879.186365787984</v>
      </c>
      <c r="K64" s="68">
        <f t="shared" si="57"/>
        <v>35516.745463151936</v>
      </c>
      <c r="L64" s="68">
        <f t="shared" si="58"/>
        <v>10743.81550260346</v>
      </c>
      <c r="M64" s="95">
        <f t="shared" si="59"/>
        <v>42975.26201041384</v>
      </c>
      <c r="N64" s="97">
        <f t="shared" si="60"/>
        <v>608.8501465427762</v>
      </c>
      <c r="O64" s="130">
        <f t="shared" si="61"/>
        <v>2435.4005861711048</v>
      </c>
      <c r="P64" s="97">
        <f t="shared" si="62"/>
        <v>11352.665649146236</v>
      </c>
      <c r="Q64" s="98">
        <f t="shared" si="62"/>
        <v>45410.662596584945</v>
      </c>
      <c r="R64" s="139"/>
    </row>
    <row r="65" spans="1:1020" ht="82.15" customHeight="1" x14ac:dyDescent="0.25">
      <c r="A65" s="114" t="s">
        <v>43</v>
      </c>
      <c r="B65" s="32" t="s">
        <v>346</v>
      </c>
      <c r="C65" s="63">
        <v>1</v>
      </c>
      <c r="D65" s="3" t="s">
        <v>60</v>
      </c>
      <c r="E65" s="32" t="s">
        <v>147</v>
      </c>
      <c r="F65" s="50">
        <v>6856.0379730769218</v>
      </c>
      <c r="G65" s="50">
        <f t="shared" si="47"/>
        <v>6856.0379730769218</v>
      </c>
      <c r="H65" s="69">
        <f>85000/1872971.56*'2 NP'!F65</f>
        <v>311.14366077803038</v>
      </c>
      <c r="I65" s="69">
        <f t="shared" si="55"/>
        <v>311.14366077803038</v>
      </c>
      <c r="J65" s="69">
        <f t="shared" si="56"/>
        <v>7167.1816338549525</v>
      </c>
      <c r="K65" s="68">
        <f t="shared" si="57"/>
        <v>7167.1816338549525</v>
      </c>
      <c r="L65" s="68">
        <f t="shared" si="58"/>
        <v>8672.2897769644915</v>
      </c>
      <c r="M65" s="95">
        <f t="shared" si="59"/>
        <v>8672.2897769644915</v>
      </c>
      <c r="N65" s="97">
        <f t="shared" si="60"/>
        <v>491.45714576788487</v>
      </c>
      <c r="O65" s="130">
        <f t="shared" si="61"/>
        <v>491.45714576788487</v>
      </c>
      <c r="P65" s="97">
        <f t="shared" si="62"/>
        <v>9163.7469227323763</v>
      </c>
      <c r="Q65" s="98">
        <f t="shared" si="62"/>
        <v>9163.7469227323763</v>
      </c>
      <c r="R65" s="139"/>
    </row>
    <row r="66" spans="1:1020" ht="80.650000000000006" customHeight="1" x14ac:dyDescent="0.25">
      <c r="A66" s="114" t="s">
        <v>43</v>
      </c>
      <c r="B66" s="32" t="s">
        <v>348</v>
      </c>
      <c r="C66" s="63">
        <v>5</v>
      </c>
      <c r="D66" s="3" t="s">
        <v>63</v>
      </c>
      <c r="E66" s="32" t="s">
        <v>147</v>
      </c>
      <c r="F66" s="50">
        <v>7689.6410500000002</v>
      </c>
      <c r="G66" s="50">
        <f t="shared" si="47"/>
        <v>38448.205249999999</v>
      </c>
      <c r="H66" s="69">
        <f>85000/1872971.56*'2 NP'!F66</f>
        <v>348.97459374663435</v>
      </c>
      <c r="I66" s="69">
        <f t="shared" si="55"/>
        <v>1744.8729687331718</v>
      </c>
      <c r="J66" s="69">
        <f t="shared" si="56"/>
        <v>8038.6156437466343</v>
      </c>
      <c r="K66" s="68">
        <f t="shared" si="57"/>
        <v>40193.078218733172</v>
      </c>
      <c r="L66" s="68">
        <f t="shared" si="58"/>
        <v>9726.7249289334268</v>
      </c>
      <c r="M66" s="95">
        <f t="shared" si="59"/>
        <v>48633.624644667136</v>
      </c>
      <c r="N66" s="97">
        <f t="shared" si="60"/>
        <v>551.21180151756448</v>
      </c>
      <c r="O66" s="130">
        <f t="shared" si="61"/>
        <v>2756.0590075878226</v>
      </c>
      <c r="P66" s="97">
        <f t="shared" si="62"/>
        <v>10277.936730450991</v>
      </c>
      <c r="Q66" s="98">
        <f t="shared" si="62"/>
        <v>51389.683652254957</v>
      </c>
      <c r="R66" s="139"/>
    </row>
    <row r="67" spans="1:1020" ht="83.65" customHeight="1" x14ac:dyDescent="0.25">
      <c r="A67" s="114" t="s">
        <v>43</v>
      </c>
      <c r="B67" s="32" t="s">
        <v>347</v>
      </c>
      <c r="C67" s="63">
        <v>6</v>
      </c>
      <c r="D67" s="3" t="s">
        <v>62</v>
      </c>
      <c r="E67" s="32" t="s">
        <v>147</v>
      </c>
      <c r="F67" s="50">
        <v>6051.9583384615371</v>
      </c>
      <c r="G67" s="50">
        <f t="shared" si="47"/>
        <v>36311.750030769224</v>
      </c>
      <c r="H67" s="69">
        <f>85000/1872971.56*'2 NP'!F67</f>
        <v>274.65257335206451</v>
      </c>
      <c r="I67" s="69">
        <f t="shared" si="55"/>
        <v>1647.9154401123869</v>
      </c>
      <c r="J67" s="69">
        <f t="shared" si="56"/>
        <v>6326.6109118136019</v>
      </c>
      <c r="K67" s="68">
        <f t="shared" si="57"/>
        <v>37959.665470881613</v>
      </c>
      <c r="L67" s="68">
        <f t="shared" si="58"/>
        <v>7655.1992032944581</v>
      </c>
      <c r="M67" s="95">
        <f t="shared" si="59"/>
        <v>45931.195219766749</v>
      </c>
      <c r="N67" s="97">
        <f t="shared" si="60"/>
        <v>433.8188007426732</v>
      </c>
      <c r="O67" s="130">
        <f t="shared" si="61"/>
        <v>2602.9128044560393</v>
      </c>
      <c r="P67" s="97">
        <f t="shared" si="62"/>
        <v>8089.0180040371315</v>
      </c>
      <c r="Q67" s="98">
        <f t="shared" si="62"/>
        <v>48534.108024222791</v>
      </c>
      <c r="R67" s="139"/>
    </row>
    <row r="68" spans="1:1020" ht="82.9" customHeight="1" x14ac:dyDescent="0.25">
      <c r="A68" s="114" t="s">
        <v>43</v>
      </c>
      <c r="B68" s="32" t="s">
        <v>349</v>
      </c>
      <c r="C68" s="63">
        <v>1</v>
      </c>
      <c r="D68" s="3" t="s">
        <v>64</v>
      </c>
      <c r="E68" s="32" t="s">
        <v>271</v>
      </c>
      <c r="F68" s="50">
        <v>9486.0556807692283</v>
      </c>
      <c r="G68" s="50">
        <f t="shared" si="47"/>
        <v>9486.0556807692283</v>
      </c>
      <c r="H68" s="69">
        <f>85000/1872971.56*'2 NP'!F68</f>
        <v>430.50025429397573</v>
      </c>
      <c r="I68" s="69">
        <f t="shared" si="55"/>
        <v>430.50025429397573</v>
      </c>
      <c r="J68" s="69">
        <f t="shared" si="56"/>
        <v>9916.5559350632047</v>
      </c>
      <c r="K68" s="68">
        <f t="shared" si="57"/>
        <v>9916.5559350632047</v>
      </c>
      <c r="L68" s="68">
        <f t="shared" si="58"/>
        <v>11999.032681426477</v>
      </c>
      <c r="M68" s="95">
        <f t="shared" si="59"/>
        <v>11999.032681426477</v>
      </c>
      <c r="N68" s="97">
        <f t="shared" ref="N68:N137" si="63">287012/5064635.35*L68</f>
        <v>679.98308465812374</v>
      </c>
      <c r="O68" s="130">
        <f t="shared" ref="O68:O137" si="64">C68*N68</f>
        <v>679.98308465812374</v>
      </c>
      <c r="P68" s="97">
        <f t="shared" ref="P68:P137" si="65">L68+N68</f>
        <v>12679.015766084602</v>
      </c>
      <c r="Q68" s="98">
        <f t="shared" ref="Q68:Q137" si="66">M68+O68</f>
        <v>12679.015766084602</v>
      </c>
      <c r="R68" s="139"/>
    </row>
    <row r="69" spans="1:1020" ht="85.5" customHeight="1" x14ac:dyDescent="0.25">
      <c r="A69" s="114" t="s">
        <v>43</v>
      </c>
      <c r="B69" s="32" t="s">
        <v>350</v>
      </c>
      <c r="C69" s="63">
        <v>1</v>
      </c>
      <c r="D69" s="3" t="s">
        <v>71</v>
      </c>
      <c r="E69" s="32" t="s">
        <v>163</v>
      </c>
      <c r="F69" s="50">
        <v>7677.5273076923067</v>
      </c>
      <c r="G69" s="50">
        <f t="shared" si="47"/>
        <v>7677.5273076923067</v>
      </c>
      <c r="H69" s="69">
        <f>85000/1872971.56*'2 NP'!F69</f>
        <v>348.42484268893332</v>
      </c>
      <c r="I69" s="69">
        <f t="shared" si="55"/>
        <v>348.42484268893332</v>
      </c>
      <c r="J69" s="69">
        <f t="shared" si="56"/>
        <v>8025.9521503812402</v>
      </c>
      <c r="K69" s="68">
        <f t="shared" si="57"/>
        <v>8025.9521503812402</v>
      </c>
      <c r="L69" s="68">
        <f t="shared" si="58"/>
        <v>9711.402101961301</v>
      </c>
      <c r="M69" s="95">
        <f t="shared" si="59"/>
        <v>9711.402101961301</v>
      </c>
      <c r="N69" s="97">
        <f t="shared" si="63"/>
        <v>550.34345959144264</v>
      </c>
      <c r="O69" s="130">
        <f t="shared" si="64"/>
        <v>550.34345959144264</v>
      </c>
      <c r="P69" s="97">
        <f t="shared" si="65"/>
        <v>10261.745561552743</v>
      </c>
      <c r="Q69" s="98">
        <f t="shared" si="66"/>
        <v>10261.745561552743</v>
      </c>
      <c r="R69" s="139"/>
    </row>
    <row r="70" spans="1:1020" ht="80.650000000000006" customHeight="1" x14ac:dyDescent="0.25">
      <c r="A70" s="114" t="s">
        <v>43</v>
      </c>
      <c r="B70" s="32" t="s">
        <v>348</v>
      </c>
      <c r="C70" s="63">
        <v>2</v>
      </c>
      <c r="D70" s="3" t="s">
        <v>272</v>
      </c>
      <c r="E70" s="32" t="s">
        <v>273</v>
      </c>
      <c r="F70" s="50">
        <v>6011.0373076923061</v>
      </c>
      <c r="G70" s="50">
        <f t="shared" si="47"/>
        <v>12022.074615384612</v>
      </c>
      <c r="H70" s="69">
        <f>85000/1872971.56*'2 NP'!F70</f>
        <v>272.79547755324484</v>
      </c>
      <c r="I70" s="69">
        <f t="shared" si="55"/>
        <v>545.59095510648967</v>
      </c>
      <c r="J70" s="69">
        <f t="shared" si="56"/>
        <v>6283.8327852455513</v>
      </c>
      <c r="K70" s="68">
        <f t="shared" si="57"/>
        <v>12567.665570491103</v>
      </c>
      <c r="L70" s="68">
        <f t="shared" si="58"/>
        <v>7603.4376701471165</v>
      </c>
      <c r="M70" s="95">
        <f t="shared" si="59"/>
        <v>15206.875340294233</v>
      </c>
      <c r="N70" s="97">
        <f t="shared" si="63"/>
        <v>430.88548370698874</v>
      </c>
      <c r="O70" s="130">
        <f t="shared" si="64"/>
        <v>861.77096741397747</v>
      </c>
      <c r="P70" s="97">
        <f t="shared" si="65"/>
        <v>8034.3231538541049</v>
      </c>
      <c r="Q70" s="98">
        <f t="shared" si="66"/>
        <v>16068.64630770821</v>
      </c>
      <c r="R70" s="139"/>
    </row>
    <row r="71" spans="1:1020" ht="112.15" customHeight="1" x14ac:dyDescent="0.25">
      <c r="A71" s="114" t="s">
        <v>43</v>
      </c>
      <c r="B71" s="32" t="s">
        <v>274</v>
      </c>
      <c r="C71" s="63">
        <v>2</v>
      </c>
      <c r="D71" s="3" t="s">
        <v>85</v>
      </c>
      <c r="E71" s="32" t="s">
        <v>335</v>
      </c>
      <c r="F71" s="50">
        <v>795</v>
      </c>
      <c r="G71" s="50">
        <f t="shared" si="47"/>
        <v>1590</v>
      </c>
      <c r="H71" s="69">
        <f>85000/1872971.56*'2 NP'!F71</f>
        <v>36.07903154706738</v>
      </c>
      <c r="I71" s="69">
        <f t="shared" si="55"/>
        <v>72.158063094134761</v>
      </c>
      <c r="J71" s="69">
        <f t="shared" si="56"/>
        <v>831.07903154706742</v>
      </c>
      <c r="K71" s="68">
        <f t="shared" si="57"/>
        <v>1662.1580630941348</v>
      </c>
      <c r="L71" s="68">
        <f t="shared" si="58"/>
        <v>1005.6056281719516</v>
      </c>
      <c r="M71" s="95">
        <f t="shared" si="59"/>
        <v>2011.2112563439032</v>
      </c>
      <c r="N71" s="97">
        <f t="shared" si="63"/>
        <v>56.987495171372643</v>
      </c>
      <c r="O71" s="130">
        <f t="shared" si="64"/>
        <v>113.97499034274529</v>
      </c>
      <c r="P71" s="97">
        <f t="shared" si="65"/>
        <v>1062.5931233433244</v>
      </c>
      <c r="Q71" s="98">
        <f t="shared" si="66"/>
        <v>2125.1862466866487</v>
      </c>
      <c r="R71" s="139"/>
    </row>
    <row r="72" spans="1:1020" ht="104.65" customHeight="1" x14ac:dyDescent="0.25">
      <c r="A72" s="114" t="s">
        <v>43</v>
      </c>
      <c r="B72" s="32" t="s">
        <v>91</v>
      </c>
      <c r="C72" s="63">
        <v>2</v>
      </c>
      <c r="D72" s="3" t="s">
        <v>85</v>
      </c>
      <c r="E72" s="32" t="s">
        <v>325</v>
      </c>
      <c r="F72" s="50">
        <v>618.75</v>
      </c>
      <c r="G72" s="50">
        <f t="shared" si="47"/>
        <v>1237.5</v>
      </c>
      <c r="H72" s="69">
        <f>85000/1872971.56*'2 NP'!F72</f>
        <v>28.080378326726969</v>
      </c>
      <c r="I72" s="69">
        <f t="shared" si="55"/>
        <v>56.160756653453937</v>
      </c>
      <c r="J72" s="69">
        <f t="shared" si="56"/>
        <v>646.83037832672699</v>
      </c>
      <c r="K72" s="68">
        <f t="shared" si="57"/>
        <v>1293.660756653454</v>
      </c>
      <c r="L72" s="68">
        <f t="shared" si="58"/>
        <v>782.66475777533958</v>
      </c>
      <c r="M72" s="95">
        <f t="shared" si="59"/>
        <v>1565.3295155506792</v>
      </c>
      <c r="N72" s="97">
        <f t="shared" si="63"/>
        <v>44.353475015455118</v>
      </c>
      <c r="O72" s="130">
        <f t="shared" si="64"/>
        <v>88.706950030910235</v>
      </c>
      <c r="P72" s="97">
        <f t="shared" si="65"/>
        <v>827.01823279079474</v>
      </c>
      <c r="Q72" s="98">
        <f t="shared" si="66"/>
        <v>1654.0364655815895</v>
      </c>
      <c r="R72" s="139"/>
    </row>
    <row r="73" spans="1:1020" s="5" customFormat="1" ht="111.4" customHeight="1" x14ac:dyDescent="0.25">
      <c r="A73" s="114" t="s">
        <v>43</v>
      </c>
      <c r="B73" s="7" t="s">
        <v>185</v>
      </c>
      <c r="C73" s="65">
        <v>3</v>
      </c>
      <c r="D73" s="7" t="s">
        <v>188</v>
      </c>
      <c r="E73" s="7" t="s">
        <v>186</v>
      </c>
      <c r="F73" s="50">
        <v>722.5</v>
      </c>
      <c r="G73" s="50">
        <f t="shared" si="47"/>
        <v>2167.5</v>
      </c>
      <c r="H73" s="69">
        <f>85000/1872971.56*'2 NP'!F73</f>
        <v>32.78880539969331</v>
      </c>
      <c r="I73" s="69">
        <f t="shared" si="55"/>
        <v>98.366416199079936</v>
      </c>
      <c r="J73" s="69">
        <f t="shared" si="56"/>
        <v>755.28880539969327</v>
      </c>
      <c r="K73" s="68">
        <f t="shared" si="57"/>
        <v>2265.86641619908</v>
      </c>
      <c r="L73" s="68">
        <f t="shared" si="58"/>
        <v>913.89945453362884</v>
      </c>
      <c r="M73" s="95">
        <f t="shared" si="59"/>
        <v>2741.6983636008868</v>
      </c>
      <c r="N73" s="97">
        <f t="shared" si="63"/>
        <v>51.790522341278901</v>
      </c>
      <c r="O73" s="130">
        <f t="shared" si="64"/>
        <v>155.37156702383669</v>
      </c>
      <c r="P73" s="97">
        <f t="shared" si="65"/>
        <v>965.68997687490776</v>
      </c>
      <c r="Q73" s="98">
        <f t="shared" si="66"/>
        <v>2897.0699306247234</v>
      </c>
      <c r="R73" s="141"/>
    </row>
    <row r="74" spans="1:1020" s="5" customFormat="1" ht="111.4" customHeight="1" x14ac:dyDescent="0.25">
      <c r="A74" s="114" t="s">
        <v>43</v>
      </c>
      <c r="B74" s="7" t="s">
        <v>190</v>
      </c>
      <c r="C74" s="65">
        <v>3</v>
      </c>
      <c r="D74" s="7">
        <v>1500</v>
      </c>
      <c r="E74" s="7" t="s">
        <v>191</v>
      </c>
      <c r="F74" s="50">
        <v>1055</v>
      </c>
      <c r="G74" s="50">
        <f t="shared" si="47"/>
        <v>3165</v>
      </c>
      <c r="H74" s="69">
        <f>85000/1872971.56*'2 NP'!F74</f>
        <v>47.878463247995072</v>
      </c>
      <c r="I74" s="69">
        <f t="shared" si="55"/>
        <v>143.63538974398523</v>
      </c>
      <c r="J74" s="69">
        <f t="shared" si="56"/>
        <v>1102.8784632479951</v>
      </c>
      <c r="K74" s="68">
        <f t="shared" si="57"/>
        <v>3308.6353897439853</v>
      </c>
      <c r="L74" s="68">
        <f t="shared" si="58"/>
        <v>1334.4829405300741</v>
      </c>
      <c r="M74" s="95">
        <f t="shared" si="59"/>
        <v>4003.448821590222</v>
      </c>
      <c r="N74" s="97">
        <f t="shared" si="63"/>
        <v>75.624914975846707</v>
      </c>
      <c r="O74" s="130">
        <f t="shared" si="64"/>
        <v>226.87474492754012</v>
      </c>
      <c r="P74" s="97">
        <f t="shared" si="65"/>
        <v>1410.1078555059207</v>
      </c>
      <c r="Q74" s="98">
        <f t="shared" si="66"/>
        <v>4230.3235665177617</v>
      </c>
      <c r="R74" s="141"/>
    </row>
    <row r="75" spans="1:1020" x14ac:dyDescent="0.25">
      <c r="A75" s="144" t="s">
        <v>44</v>
      </c>
      <c r="B75" s="29" t="s">
        <v>45</v>
      </c>
      <c r="C75" s="103"/>
      <c r="D75" s="42"/>
      <c r="E75" s="31"/>
      <c r="F75" s="51"/>
      <c r="G75" s="51"/>
      <c r="H75" s="51"/>
      <c r="I75" s="51"/>
      <c r="J75" s="51"/>
      <c r="K75" s="51"/>
      <c r="L75" s="51"/>
      <c r="M75" s="96"/>
      <c r="N75" s="96"/>
      <c r="O75" s="96"/>
      <c r="P75" s="134"/>
      <c r="Q75" s="99"/>
      <c r="R75" s="149">
        <f>SUM(Q76:Q90)</f>
        <v>401499.0986486738</v>
      </c>
    </row>
    <row r="76" spans="1:1020" customFormat="1" ht="91.15" customHeight="1" x14ac:dyDescent="0.25">
      <c r="A76" s="114">
        <v>108</v>
      </c>
      <c r="B76" s="32" t="s">
        <v>425</v>
      </c>
      <c r="C76" s="63">
        <v>1</v>
      </c>
      <c r="D76" s="63"/>
      <c r="E76" s="32" t="s">
        <v>389</v>
      </c>
      <c r="F76" s="72">
        <v>73000</v>
      </c>
      <c r="G76" s="72">
        <f>C76*F76</f>
        <v>73000</v>
      </c>
      <c r="H76" s="58">
        <f>87000/1060540*F76</f>
        <v>5988.4587097139192</v>
      </c>
      <c r="I76" s="58">
        <f t="shared" ref="I76:I79" si="67">C76*H76</f>
        <v>5988.4587097139192</v>
      </c>
      <c r="J76" s="58">
        <f t="shared" ref="J76:K79" si="68">F76+H76</f>
        <v>78988.458709713916</v>
      </c>
      <c r="K76" s="56">
        <f t="shared" si="68"/>
        <v>78988.458709713916</v>
      </c>
      <c r="L76" s="57">
        <f t="shared" ref="L76:M79" si="69">J76*1.21</f>
        <v>95576.035038753835</v>
      </c>
      <c r="M76" s="56">
        <f t="shared" si="69"/>
        <v>95576.035038753835</v>
      </c>
      <c r="N76" s="97">
        <f t="shared" si="63"/>
        <v>5416.2771992149083</v>
      </c>
      <c r="O76" s="130">
        <f t="shared" si="64"/>
        <v>5416.2771992149083</v>
      </c>
      <c r="P76" s="97">
        <f t="shared" si="65"/>
        <v>100992.31223796874</v>
      </c>
      <c r="Q76" s="98">
        <f t="shared" si="66"/>
        <v>100992.31223796874</v>
      </c>
      <c r="R76" s="139"/>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1"/>
      <c r="VB76" s="1"/>
      <c r="VC76" s="1"/>
      <c r="VD76" s="1"/>
      <c r="VE76" s="1"/>
      <c r="VF76" s="1"/>
      <c r="VG76" s="1"/>
      <c r="VH76" s="1"/>
      <c r="VI76" s="1"/>
      <c r="VJ76" s="1"/>
      <c r="VK76" s="1"/>
      <c r="VL76" s="1"/>
      <c r="VM76" s="1"/>
      <c r="VN76" s="1"/>
      <c r="VO76" s="1"/>
      <c r="VP76" s="1"/>
      <c r="VQ76" s="1"/>
      <c r="VR76" s="1"/>
      <c r="VS76" s="1"/>
      <c r="VT76" s="1"/>
      <c r="VU76" s="1"/>
      <c r="VV76" s="1"/>
      <c r="VW76" s="1"/>
      <c r="VX76" s="1"/>
      <c r="VY76" s="1"/>
      <c r="VZ76" s="1"/>
      <c r="WA76" s="1"/>
      <c r="WB76" s="1"/>
      <c r="WC76" s="1"/>
      <c r="WD76" s="1"/>
      <c r="WE76" s="1"/>
      <c r="WF76" s="1"/>
      <c r="WG76" s="1"/>
      <c r="WH76" s="1"/>
      <c r="WI76" s="1"/>
      <c r="WJ76" s="1"/>
      <c r="WK76" s="1"/>
      <c r="WL76" s="1"/>
      <c r="WM76" s="1"/>
      <c r="WN76" s="1"/>
      <c r="WO76" s="1"/>
      <c r="WP76" s="1"/>
      <c r="WQ76" s="1"/>
      <c r="WR76" s="1"/>
      <c r="WS76" s="1"/>
      <c r="WT76" s="1"/>
      <c r="WU76" s="1"/>
      <c r="WV76" s="1"/>
      <c r="WW76" s="1"/>
      <c r="WX76" s="1"/>
      <c r="WY76" s="1"/>
      <c r="WZ76" s="1"/>
      <c r="XA76" s="1"/>
      <c r="XB76" s="1"/>
      <c r="XC76" s="1"/>
      <c r="XD76" s="1"/>
      <c r="XE76" s="1"/>
      <c r="XF76" s="1"/>
      <c r="XG76" s="1"/>
      <c r="XH76" s="1"/>
      <c r="XI76" s="1"/>
      <c r="XJ76" s="1"/>
      <c r="XK76" s="1"/>
      <c r="XL76" s="1"/>
      <c r="XM76" s="1"/>
      <c r="XN76" s="1"/>
      <c r="XO76" s="1"/>
      <c r="XP76" s="1"/>
      <c r="XQ76" s="1"/>
      <c r="XR76" s="1"/>
      <c r="XS76" s="1"/>
      <c r="XT76" s="1"/>
      <c r="XU76" s="1"/>
      <c r="XV76" s="1"/>
      <c r="XW76" s="1"/>
      <c r="XX76" s="1"/>
      <c r="XY76" s="1"/>
      <c r="XZ76" s="1"/>
      <c r="YA76" s="1"/>
      <c r="YB76" s="1"/>
      <c r="YC76" s="1"/>
      <c r="YD76" s="1"/>
      <c r="YE76" s="1"/>
      <c r="YF76" s="1"/>
      <c r="YG76" s="1"/>
      <c r="YH76" s="1"/>
      <c r="YI76" s="1"/>
      <c r="YJ76" s="1"/>
      <c r="YK76" s="1"/>
      <c r="YL76" s="1"/>
      <c r="YM76" s="1"/>
      <c r="YN76" s="1"/>
      <c r="YO76" s="1"/>
      <c r="YP76" s="1"/>
      <c r="YQ76" s="1"/>
      <c r="YR76" s="1"/>
      <c r="YS76" s="1"/>
      <c r="YT76" s="1"/>
      <c r="YU76" s="1"/>
      <c r="YV76" s="1"/>
      <c r="YW76" s="1"/>
      <c r="YX76" s="1"/>
      <c r="YY76" s="1"/>
      <c r="YZ76" s="1"/>
      <c r="ZA76" s="1"/>
      <c r="ZB76" s="1"/>
      <c r="ZC76" s="1"/>
      <c r="ZD76" s="1"/>
      <c r="ZE76" s="1"/>
      <c r="ZF76" s="1"/>
      <c r="ZG76" s="1"/>
      <c r="ZH76" s="1"/>
      <c r="ZI76" s="1"/>
      <c r="ZJ76" s="1"/>
      <c r="ZK76" s="1"/>
      <c r="ZL76" s="1"/>
      <c r="ZM76" s="1"/>
      <c r="ZN76" s="1"/>
      <c r="ZO76" s="1"/>
      <c r="ZP76" s="1"/>
      <c r="ZQ76" s="1"/>
      <c r="ZR76" s="1"/>
      <c r="ZS76" s="1"/>
      <c r="ZT76" s="1"/>
      <c r="ZU76" s="1"/>
      <c r="ZV76" s="1"/>
      <c r="ZW76" s="1"/>
      <c r="ZX76" s="1"/>
      <c r="ZY76" s="1"/>
      <c r="ZZ76" s="1"/>
      <c r="AAA76" s="1"/>
      <c r="AAB76" s="1"/>
      <c r="AAC76" s="1"/>
      <c r="AAD76" s="1"/>
      <c r="AAE76" s="1"/>
      <c r="AAF76" s="1"/>
      <c r="AAG76" s="1"/>
      <c r="AAH76" s="1"/>
      <c r="AAI76" s="1"/>
      <c r="AAJ76" s="1"/>
      <c r="AAK76" s="1"/>
      <c r="AAL76" s="1"/>
      <c r="AAM76" s="1"/>
      <c r="AAN76" s="1"/>
      <c r="AAO76" s="1"/>
      <c r="AAP76" s="1"/>
      <c r="AAQ76" s="1"/>
      <c r="AAR76" s="1"/>
      <c r="AAS76" s="1"/>
      <c r="AAT76" s="1"/>
      <c r="AAU76" s="1"/>
      <c r="AAV76" s="1"/>
      <c r="AAW76" s="1"/>
      <c r="AAX76" s="1"/>
      <c r="AAY76" s="1"/>
      <c r="AAZ76" s="1"/>
      <c r="ABA76" s="1"/>
      <c r="ABB76" s="1"/>
      <c r="ABC76" s="1"/>
      <c r="ABD76" s="1"/>
      <c r="ABE76" s="1"/>
      <c r="ABF76" s="1"/>
      <c r="ABG76" s="1"/>
      <c r="ABH76" s="1"/>
      <c r="ABI76" s="1"/>
      <c r="ABJ76" s="1"/>
      <c r="ABK76" s="1"/>
      <c r="ABL76" s="1"/>
      <c r="ABM76" s="1"/>
      <c r="ABN76" s="1"/>
      <c r="ABO76" s="1"/>
      <c r="ABP76" s="1"/>
      <c r="ABQ76" s="1"/>
      <c r="ABR76" s="1"/>
      <c r="ABS76" s="1"/>
      <c r="ABT76" s="1"/>
      <c r="ABU76" s="1"/>
      <c r="ABV76" s="1"/>
      <c r="ABW76" s="1"/>
      <c r="ABX76" s="1"/>
      <c r="ABY76" s="1"/>
      <c r="ABZ76" s="1"/>
      <c r="ACA76" s="1"/>
      <c r="ACB76" s="1"/>
      <c r="ACC76" s="1"/>
      <c r="ACD76" s="1"/>
      <c r="ACE76" s="1"/>
      <c r="ACF76" s="1"/>
      <c r="ACG76" s="1"/>
      <c r="ACH76" s="1"/>
      <c r="ACI76" s="1"/>
      <c r="ACJ76" s="1"/>
      <c r="ACK76" s="1"/>
      <c r="ACL76" s="1"/>
      <c r="ACM76" s="1"/>
      <c r="ACN76" s="1"/>
      <c r="ACO76" s="1"/>
      <c r="ACP76" s="1"/>
      <c r="ACQ76" s="1"/>
      <c r="ACR76" s="1"/>
      <c r="ACS76" s="1"/>
      <c r="ACT76" s="1"/>
      <c r="ACU76" s="1"/>
      <c r="ACV76" s="1"/>
      <c r="ACW76" s="1"/>
      <c r="ACX76" s="1"/>
      <c r="ACY76" s="1"/>
      <c r="ACZ76" s="1"/>
      <c r="ADA76" s="1"/>
      <c r="ADB76" s="1"/>
      <c r="ADC76" s="1"/>
      <c r="ADD76" s="1"/>
      <c r="ADE76" s="1"/>
      <c r="ADF76" s="1"/>
      <c r="ADG76" s="1"/>
      <c r="ADH76" s="1"/>
      <c r="ADI76" s="1"/>
      <c r="ADJ76" s="1"/>
      <c r="ADK76" s="1"/>
      <c r="ADL76" s="1"/>
      <c r="ADM76" s="1"/>
      <c r="ADN76" s="1"/>
      <c r="ADO76" s="1"/>
      <c r="ADP76" s="1"/>
      <c r="ADQ76" s="1"/>
      <c r="ADR76" s="1"/>
      <c r="ADS76" s="1"/>
      <c r="ADT76" s="1"/>
      <c r="ADU76" s="1"/>
      <c r="ADV76" s="1"/>
      <c r="ADW76" s="1"/>
      <c r="ADX76" s="1"/>
      <c r="ADY76" s="1"/>
      <c r="ADZ76" s="1"/>
      <c r="AEA76" s="1"/>
      <c r="AEB76" s="1"/>
      <c r="AEC76" s="1"/>
      <c r="AED76" s="1"/>
      <c r="AEE76" s="1"/>
      <c r="AEF76" s="1"/>
      <c r="AEG76" s="1"/>
      <c r="AEH76" s="1"/>
      <c r="AEI76" s="1"/>
      <c r="AEJ76" s="1"/>
      <c r="AEK76" s="1"/>
      <c r="AEL76" s="1"/>
      <c r="AEM76" s="1"/>
      <c r="AEN76" s="1"/>
      <c r="AEO76" s="1"/>
      <c r="AEP76" s="1"/>
      <c r="AEQ76" s="1"/>
      <c r="AER76" s="1"/>
      <c r="AES76" s="1"/>
      <c r="AET76" s="1"/>
      <c r="AEU76" s="1"/>
      <c r="AEV76" s="1"/>
      <c r="AEW76" s="1"/>
      <c r="AEX76" s="1"/>
      <c r="AEY76" s="1"/>
      <c r="AEZ76" s="1"/>
      <c r="AFA76" s="1"/>
      <c r="AFB76" s="1"/>
      <c r="AFC76" s="1"/>
      <c r="AFD76" s="1"/>
      <c r="AFE76" s="1"/>
      <c r="AFF76" s="1"/>
      <c r="AFG76" s="1"/>
      <c r="AFH76" s="1"/>
      <c r="AFI76" s="1"/>
      <c r="AFJ76" s="1"/>
      <c r="AFK76" s="1"/>
      <c r="AFL76" s="1"/>
      <c r="AFM76" s="1"/>
      <c r="AFN76" s="1"/>
      <c r="AFO76" s="1"/>
      <c r="AFP76" s="1"/>
      <c r="AFQ76" s="1"/>
      <c r="AFR76" s="1"/>
      <c r="AFS76" s="1"/>
      <c r="AFT76" s="1"/>
      <c r="AFU76" s="1"/>
      <c r="AFV76" s="1"/>
      <c r="AFW76" s="1"/>
      <c r="AFX76" s="1"/>
      <c r="AFY76" s="1"/>
      <c r="AFZ76" s="1"/>
      <c r="AGA76" s="1"/>
      <c r="AGB76" s="1"/>
      <c r="AGC76" s="1"/>
      <c r="AGD76" s="1"/>
      <c r="AGE76" s="1"/>
      <c r="AGF76" s="1"/>
      <c r="AGG76" s="1"/>
      <c r="AGH76" s="1"/>
      <c r="AGI76" s="1"/>
      <c r="AGJ76" s="1"/>
      <c r="AGK76" s="1"/>
      <c r="AGL76" s="1"/>
      <c r="AGM76" s="1"/>
      <c r="AGN76" s="1"/>
      <c r="AGO76" s="1"/>
      <c r="AGP76" s="1"/>
      <c r="AGQ76" s="1"/>
      <c r="AGR76" s="1"/>
      <c r="AGS76" s="1"/>
      <c r="AGT76" s="1"/>
      <c r="AGU76" s="1"/>
      <c r="AGV76" s="1"/>
      <c r="AGW76" s="1"/>
      <c r="AGX76" s="1"/>
      <c r="AGY76" s="1"/>
      <c r="AGZ76" s="1"/>
      <c r="AHA76" s="1"/>
      <c r="AHB76" s="1"/>
      <c r="AHC76" s="1"/>
      <c r="AHD76" s="1"/>
      <c r="AHE76" s="1"/>
      <c r="AHF76" s="1"/>
      <c r="AHG76" s="1"/>
      <c r="AHH76" s="1"/>
      <c r="AHI76" s="1"/>
      <c r="AHJ76" s="1"/>
      <c r="AHK76" s="1"/>
      <c r="AHL76" s="1"/>
      <c r="AHM76" s="1"/>
      <c r="AHN76" s="1"/>
      <c r="AHO76" s="1"/>
      <c r="AHP76" s="1"/>
      <c r="AHQ76" s="1"/>
      <c r="AHR76" s="1"/>
      <c r="AHS76" s="1"/>
      <c r="AHT76" s="1"/>
      <c r="AHU76" s="1"/>
      <c r="AHV76" s="1"/>
      <c r="AHW76" s="1"/>
      <c r="AHX76" s="1"/>
      <c r="AHY76" s="1"/>
      <c r="AHZ76" s="1"/>
      <c r="AIA76" s="1"/>
      <c r="AIB76" s="1"/>
      <c r="AIC76" s="1"/>
      <c r="AID76" s="1"/>
      <c r="AIE76" s="1"/>
      <c r="AIF76" s="1"/>
      <c r="AIG76" s="1"/>
      <c r="AIH76" s="1"/>
      <c r="AII76" s="1"/>
      <c r="AIJ76" s="1"/>
      <c r="AIK76" s="1"/>
      <c r="AIL76" s="1"/>
      <c r="AIM76" s="1"/>
      <c r="AIN76" s="1"/>
      <c r="AIO76" s="1"/>
      <c r="AIP76" s="1"/>
      <c r="AIQ76" s="1"/>
      <c r="AIR76" s="1"/>
      <c r="AIS76" s="1"/>
      <c r="AIT76" s="1"/>
      <c r="AIU76" s="1"/>
      <c r="AIV76" s="1"/>
      <c r="AIW76" s="1"/>
      <c r="AIX76" s="1"/>
      <c r="AIY76" s="1"/>
      <c r="AIZ76" s="1"/>
      <c r="AJA76" s="1"/>
      <c r="AJB76" s="1"/>
      <c r="AJC76" s="1"/>
      <c r="AJD76" s="1"/>
      <c r="AJE76" s="1"/>
      <c r="AJF76" s="1"/>
      <c r="AJG76" s="1"/>
      <c r="AJH76" s="1"/>
      <c r="AJI76" s="1"/>
      <c r="AJJ76" s="1"/>
      <c r="AJK76" s="1"/>
      <c r="AJL76" s="1"/>
      <c r="AJM76" s="1"/>
      <c r="AJN76" s="1"/>
      <c r="AJO76" s="1"/>
      <c r="AJP76" s="1"/>
      <c r="AJQ76" s="1"/>
      <c r="AJR76" s="1"/>
      <c r="AJS76" s="1"/>
      <c r="AJT76" s="1"/>
      <c r="AJU76" s="1"/>
      <c r="AJV76" s="1"/>
      <c r="AJW76" s="1"/>
      <c r="AJX76" s="1"/>
      <c r="AJY76" s="1"/>
      <c r="AJZ76" s="1"/>
      <c r="AKA76" s="1"/>
      <c r="AKB76" s="1"/>
      <c r="AKC76" s="1"/>
      <c r="AKD76" s="1"/>
      <c r="AKE76" s="1"/>
      <c r="AKF76" s="1"/>
      <c r="AKG76" s="1"/>
      <c r="AKH76" s="1"/>
      <c r="AKI76" s="1"/>
      <c r="AKJ76" s="1"/>
      <c r="AKK76" s="1"/>
      <c r="AKL76" s="1"/>
      <c r="AKM76" s="1"/>
      <c r="AKN76" s="1"/>
      <c r="AKO76" s="1"/>
      <c r="AKP76" s="1"/>
      <c r="AKQ76" s="1"/>
      <c r="AKR76" s="1"/>
      <c r="AKS76" s="1"/>
      <c r="AKT76" s="1"/>
      <c r="AKU76" s="1"/>
      <c r="AKV76" s="1"/>
      <c r="AKW76" s="1"/>
      <c r="AKX76" s="1"/>
      <c r="AKY76" s="1"/>
      <c r="AKZ76" s="1"/>
      <c r="ALA76" s="1"/>
      <c r="ALB76" s="1"/>
      <c r="ALC76" s="1"/>
      <c r="ALD76" s="1"/>
      <c r="ALE76" s="1"/>
      <c r="ALF76" s="1"/>
      <c r="ALG76" s="1"/>
      <c r="ALH76" s="1"/>
      <c r="ALI76" s="1"/>
      <c r="ALJ76" s="1"/>
      <c r="ALK76" s="1"/>
      <c r="ALL76" s="1"/>
      <c r="ALM76" s="1"/>
      <c r="ALN76" s="1"/>
      <c r="ALO76" s="1"/>
      <c r="ALP76" s="1"/>
      <c r="ALQ76" s="1"/>
      <c r="ALR76" s="1"/>
      <c r="ALS76" s="1"/>
      <c r="ALT76" s="1"/>
      <c r="ALU76" s="1"/>
      <c r="ALV76" s="1"/>
      <c r="ALW76" s="1"/>
      <c r="ALX76" s="1"/>
      <c r="ALY76" s="1"/>
      <c r="ALZ76" s="1"/>
      <c r="AMA76" s="1"/>
      <c r="AMB76" s="1"/>
      <c r="AMC76" s="1"/>
      <c r="AMD76" s="1"/>
      <c r="AME76" s="1"/>
      <c r="AMF76" s="1"/>
    </row>
    <row r="77" spans="1:1020" ht="99.4" customHeight="1" x14ac:dyDescent="0.25">
      <c r="A77" s="114">
        <v>108</v>
      </c>
      <c r="B77" s="32" t="s">
        <v>467</v>
      </c>
      <c r="C77" s="63">
        <v>1</v>
      </c>
      <c r="D77" s="3" t="s">
        <v>92</v>
      </c>
      <c r="E77" s="32" t="s">
        <v>152</v>
      </c>
      <c r="F77" s="50">
        <v>2850</v>
      </c>
      <c r="G77" s="50">
        <f t="shared" ref="G77" si="70">C77*F77</f>
        <v>2850</v>
      </c>
      <c r="H77" s="69">
        <f>85000/1872971.56*'2 NP'!F77</f>
        <v>129.33992441401512</v>
      </c>
      <c r="I77" s="69">
        <f t="shared" ref="I77" si="71">C77*H77</f>
        <v>129.33992441401512</v>
      </c>
      <c r="J77" s="69">
        <f t="shared" ref="J77" si="72">F77+H77</f>
        <v>2979.3399244140151</v>
      </c>
      <c r="K77" s="68">
        <f t="shared" ref="K77" si="73">G77+I77</f>
        <v>2979.3399244140151</v>
      </c>
      <c r="L77" s="68">
        <f t="shared" ref="L77" si="74">J77*1.21</f>
        <v>3605.0013085409582</v>
      </c>
      <c r="M77" s="95">
        <f t="shared" ref="M77" si="75">K77*1.21</f>
        <v>3605.0013085409582</v>
      </c>
      <c r="N77" s="97">
        <f t="shared" si="63"/>
        <v>204.29479401058114</v>
      </c>
      <c r="O77" s="130">
        <f t="shared" si="64"/>
        <v>204.29479401058114</v>
      </c>
      <c r="P77" s="97">
        <f t="shared" si="65"/>
        <v>3809.2961025515392</v>
      </c>
      <c r="Q77" s="98">
        <f t="shared" si="66"/>
        <v>3809.2961025515392</v>
      </c>
      <c r="R77" s="139"/>
    </row>
    <row r="78" spans="1:1020" ht="61.9" customHeight="1" x14ac:dyDescent="0.25">
      <c r="A78" s="114">
        <v>108</v>
      </c>
      <c r="B78" s="32" t="s">
        <v>287</v>
      </c>
      <c r="C78" s="63">
        <v>4</v>
      </c>
      <c r="D78" s="3" t="s">
        <v>232</v>
      </c>
      <c r="E78" s="32" t="s">
        <v>429</v>
      </c>
      <c r="F78" s="50">
        <v>708.75</v>
      </c>
      <c r="G78" s="50">
        <f t="shared" ref="G78" si="76">C78*F78</f>
        <v>2835</v>
      </c>
      <c r="H78" s="69">
        <f>85000/1872971.56*'2 NP'!F78</f>
        <v>32.164796992432706</v>
      </c>
      <c r="I78" s="69">
        <f t="shared" si="67"/>
        <v>128.65918796973082</v>
      </c>
      <c r="J78" s="69">
        <f t="shared" si="68"/>
        <v>740.91479699243268</v>
      </c>
      <c r="K78" s="68">
        <f t="shared" si="68"/>
        <v>2963.6591879697307</v>
      </c>
      <c r="L78" s="68">
        <f t="shared" si="69"/>
        <v>896.50690436084358</v>
      </c>
      <c r="M78" s="95">
        <f t="shared" si="69"/>
        <v>3586.0276174433743</v>
      </c>
      <c r="N78" s="97">
        <f t="shared" ref="N78" si="77">287012/5064635.35*L78</f>
        <v>50.80488956315768</v>
      </c>
      <c r="O78" s="130">
        <f t="shared" ref="O78" si="78">C78*N78</f>
        <v>203.21955825263072</v>
      </c>
      <c r="P78" s="97">
        <f t="shared" ref="P78" si="79">L78+N78</f>
        <v>947.31179392400122</v>
      </c>
      <c r="Q78" s="98">
        <f t="shared" ref="Q78" si="80">M78+O78</f>
        <v>3789.2471756960049</v>
      </c>
      <c r="R78" s="139"/>
    </row>
    <row r="79" spans="1:1020" customFormat="1" ht="105" customHeight="1" x14ac:dyDescent="0.25">
      <c r="A79" s="114">
        <v>108</v>
      </c>
      <c r="B79" s="32" t="s">
        <v>426</v>
      </c>
      <c r="C79" s="63">
        <v>7</v>
      </c>
      <c r="D79" s="65" t="s">
        <v>427</v>
      </c>
      <c r="E79" s="32" t="s">
        <v>428</v>
      </c>
      <c r="F79" s="72">
        <v>13500</v>
      </c>
      <c r="G79" s="72">
        <f t="shared" ref="G79:G84" si="81">C79*F79</f>
        <v>94500</v>
      </c>
      <c r="H79" s="58">
        <f t="shared" ref="H79" si="82">87000/1060540*F79</f>
        <v>1107.4546928923003</v>
      </c>
      <c r="I79" s="58">
        <f t="shared" si="67"/>
        <v>7752.1828502461021</v>
      </c>
      <c r="J79" s="58">
        <f t="shared" si="68"/>
        <v>14607.454692892301</v>
      </c>
      <c r="K79" s="56">
        <f t="shared" si="68"/>
        <v>102252.1828502461</v>
      </c>
      <c r="L79" s="57">
        <f t="shared" si="69"/>
        <v>17675.020178399685</v>
      </c>
      <c r="M79" s="56">
        <f t="shared" si="69"/>
        <v>123725.14124879778</v>
      </c>
      <c r="N79" s="97">
        <f t="shared" si="63"/>
        <v>1001.640303964401</v>
      </c>
      <c r="O79" s="130">
        <f t="shared" si="64"/>
        <v>7011.4821277508072</v>
      </c>
      <c r="P79" s="97">
        <f t="shared" si="65"/>
        <v>18676.660482364088</v>
      </c>
      <c r="Q79" s="98">
        <f t="shared" si="66"/>
        <v>130736.62337654858</v>
      </c>
      <c r="R79" s="139"/>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1"/>
      <c r="VB79" s="1"/>
      <c r="VC79" s="1"/>
      <c r="VD79" s="1"/>
      <c r="VE79" s="1"/>
      <c r="VF79" s="1"/>
      <c r="VG79" s="1"/>
      <c r="VH79" s="1"/>
      <c r="VI79" s="1"/>
      <c r="VJ79" s="1"/>
      <c r="VK79" s="1"/>
      <c r="VL79" s="1"/>
      <c r="VM79" s="1"/>
      <c r="VN79" s="1"/>
      <c r="VO79" s="1"/>
      <c r="VP79" s="1"/>
      <c r="VQ79" s="1"/>
      <c r="VR79" s="1"/>
      <c r="VS79" s="1"/>
      <c r="VT79" s="1"/>
      <c r="VU79" s="1"/>
      <c r="VV79" s="1"/>
      <c r="VW79" s="1"/>
      <c r="VX79" s="1"/>
      <c r="VY79" s="1"/>
      <c r="VZ79" s="1"/>
      <c r="WA79" s="1"/>
      <c r="WB79" s="1"/>
      <c r="WC79" s="1"/>
      <c r="WD79" s="1"/>
      <c r="WE79" s="1"/>
      <c r="WF79" s="1"/>
      <c r="WG79" s="1"/>
      <c r="WH79" s="1"/>
      <c r="WI79" s="1"/>
      <c r="WJ79" s="1"/>
      <c r="WK79" s="1"/>
      <c r="WL79" s="1"/>
      <c r="WM79" s="1"/>
      <c r="WN79" s="1"/>
      <c r="WO79" s="1"/>
      <c r="WP79" s="1"/>
      <c r="WQ79" s="1"/>
      <c r="WR79" s="1"/>
      <c r="WS79" s="1"/>
      <c r="WT79" s="1"/>
      <c r="WU79" s="1"/>
      <c r="WV79" s="1"/>
      <c r="WW79" s="1"/>
      <c r="WX79" s="1"/>
      <c r="WY79" s="1"/>
      <c r="WZ79" s="1"/>
      <c r="XA79" s="1"/>
      <c r="XB79" s="1"/>
      <c r="XC79" s="1"/>
      <c r="XD79" s="1"/>
      <c r="XE79" s="1"/>
      <c r="XF79" s="1"/>
      <c r="XG79" s="1"/>
      <c r="XH79" s="1"/>
      <c r="XI79" s="1"/>
      <c r="XJ79" s="1"/>
      <c r="XK79" s="1"/>
      <c r="XL79" s="1"/>
      <c r="XM79" s="1"/>
      <c r="XN79" s="1"/>
      <c r="XO79" s="1"/>
      <c r="XP79" s="1"/>
      <c r="XQ79" s="1"/>
      <c r="XR79" s="1"/>
      <c r="XS79" s="1"/>
      <c r="XT79" s="1"/>
      <c r="XU79" s="1"/>
      <c r="XV79" s="1"/>
      <c r="XW79" s="1"/>
      <c r="XX79" s="1"/>
      <c r="XY79" s="1"/>
      <c r="XZ79" s="1"/>
      <c r="YA79" s="1"/>
      <c r="YB79" s="1"/>
      <c r="YC79" s="1"/>
      <c r="YD79" s="1"/>
      <c r="YE79" s="1"/>
      <c r="YF79" s="1"/>
      <c r="YG79" s="1"/>
      <c r="YH79" s="1"/>
      <c r="YI79" s="1"/>
      <c r="YJ79" s="1"/>
      <c r="YK79" s="1"/>
      <c r="YL79" s="1"/>
      <c r="YM79" s="1"/>
      <c r="YN79" s="1"/>
      <c r="YO79" s="1"/>
      <c r="YP79" s="1"/>
      <c r="YQ79" s="1"/>
      <c r="YR79" s="1"/>
      <c r="YS79" s="1"/>
      <c r="YT79" s="1"/>
      <c r="YU79" s="1"/>
      <c r="YV79" s="1"/>
      <c r="YW79" s="1"/>
      <c r="YX79" s="1"/>
      <c r="YY79" s="1"/>
      <c r="YZ79" s="1"/>
      <c r="ZA79" s="1"/>
      <c r="ZB79" s="1"/>
      <c r="ZC79" s="1"/>
      <c r="ZD79" s="1"/>
      <c r="ZE79" s="1"/>
      <c r="ZF79" s="1"/>
      <c r="ZG79" s="1"/>
      <c r="ZH79" s="1"/>
      <c r="ZI79" s="1"/>
      <c r="ZJ79" s="1"/>
      <c r="ZK79" s="1"/>
      <c r="ZL79" s="1"/>
      <c r="ZM79" s="1"/>
      <c r="ZN79" s="1"/>
      <c r="ZO79" s="1"/>
      <c r="ZP79" s="1"/>
      <c r="ZQ79" s="1"/>
      <c r="ZR79" s="1"/>
      <c r="ZS79" s="1"/>
      <c r="ZT79" s="1"/>
      <c r="ZU79" s="1"/>
      <c r="ZV79" s="1"/>
      <c r="ZW79" s="1"/>
      <c r="ZX79" s="1"/>
      <c r="ZY79" s="1"/>
      <c r="ZZ79" s="1"/>
      <c r="AAA79" s="1"/>
      <c r="AAB79" s="1"/>
      <c r="AAC79" s="1"/>
      <c r="AAD79" s="1"/>
      <c r="AAE79" s="1"/>
      <c r="AAF79" s="1"/>
      <c r="AAG79" s="1"/>
      <c r="AAH79" s="1"/>
      <c r="AAI79" s="1"/>
      <c r="AAJ79" s="1"/>
      <c r="AAK79" s="1"/>
      <c r="AAL79" s="1"/>
      <c r="AAM79" s="1"/>
      <c r="AAN79" s="1"/>
      <c r="AAO79" s="1"/>
      <c r="AAP79" s="1"/>
      <c r="AAQ79" s="1"/>
      <c r="AAR79" s="1"/>
      <c r="AAS79" s="1"/>
      <c r="AAT79" s="1"/>
      <c r="AAU79" s="1"/>
      <c r="AAV79" s="1"/>
      <c r="AAW79" s="1"/>
      <c r="AAX79" s="1"/>
      <c r="AAY79" s="1"/>
      <c r="AAZ79" s="1"/>
      <c r="ABA79" s="1"/>
      <c r="ABB79" s="1"/>
      <c r="ABC79" s="1"/>
      <c r="ABD79" s="1"/>
      <c r="ABE79" s="1"/>
      <c r="ABF79" s="1"/>
      <c r="ABG79" s="1"/>
      <c r="ABH79" s="1"/>
      <c r="ABI79" s="1"/>
      <c r="ABJ79" s="1"/>
      <c r="ABK79" s="1"/>
      <c r="ABL79" s="1"/>
      <c r="ABM79" s="1"/>
      <c r="ABN79" s="1"/>
      <c r="ABO79" s="1"/>
      <c r="ABP79" s="1"/>
      <c r="ABQ79" s="1"/>
      <c r="ABR79" s="1"/>
      <c r="ABS79" s="1"/>
      <c r="ABT79" s="1"/>
      <c r="ABU79" s="1"/>
      <c r="ABV79" s="1"/>
      <c r="ABW79" s="1"/>
      <c r="ABX79" s="1"/>
      <c r="ABY79" s="1"/>
      <c r="ABZ79" s="1"/>
      <c r="ACA79" s="1"/>
      <c r="ACB79" s="1"/>
      <c r="ACC79" s="1"/>
      <c r="ACD79" s="1"/>
      <c r="ACE79" s="1"/>
      <c r="ACF79" s="1"/>
      <c r="ACG79" s="1"/>
      <c r="ACH79" s="1"/>
      <c r="ACI79" s="1"/>
      <c r="ACJ79" s="1"/>
      <c r="ACK79" s="1"/>
      <c r="ACL79" s="1"/>
      <c r="ACM79" s="1"/>
      <c r="ACN79" s="1"/>
      <c r="ACO79" s="1"/>
      <c r="ACP79" s="1"/>
      <c r="ACQ79" s="1"/>
      <c r="ACR79" s="1"/>
      <c r="ACS79" s="1"/>
      <c r="ACT79" s="1"/>
      <c r="ACU79" s="1"/>
      <c r="ACV79" s="1"/>
      <c r="ACW79" s="1"/>
      <c r="ACX79" s="1"/>
      <c r="ACY79" s="1"/>
      <c r="ACZ79" s="1"/>
      <c r="ADA79" s="1"/>
      <c r="ADB79" s="1"/>
      <c r="ADC79" s="1"/>
      <c r="ADD79" s="1"/>
      <c r="ADE79" s="1"/>
      <c r="ADF79" s="1"/>
      <c r="ADG79" s="1"/>
      <c r="ADH79" s="1"/>
      <c r="ADI79" s="1"/>
      <c r="ADJ79" s="1"/>
      <c r="ADK79" s="1"/>
      <c r="ADL79" s="1"/>
      <c r="ADM79" s="1"/>
      <c r="ADN79" s="1"/>
      <c r="ADO79" s="1"/>
      <c r="ADP79" s="1"/>
      <c r="ADQ79" s="1"/>
      <c r="ADR79" s="1"/>
      <c r="ADS79" s="1"/>
      <c r="ADT79" s="1"/>
      <c r="ADU79" s="1"/>
      <c r="ADV79" s="1"/>
      <c r="ADW79" s="1"/>
      <c r="ADX79" s="1"/>
      <c r="ADY79" s="1"/>
      <c r="ADZ79" s="1"/>
      <c r="AEA79" s="1"/>
      <c r="AEB79" s="1"/>
      <c r="AEC79" s="1"/>
      <c r="AED79" s="1"/>
      <c r="AEE79" s="1"/>
      <c r="AEF79" s="1"/>
      <c r="AEG79" s="1"/>
      <c r="AEH79" s="1"/>
      <c r="AEI79" s="1"/>
      <c r="AEJ79" s="1"/>
      <c r="AEK79" s="1"/>
      <c r="AEL79" s="1"/>
      <c r="AEM79" s="1"/>
      <c r="AEN79" s="1"/>
      <c r="AEO79" s="1"/>
      <c r="AEP79" s="1"/>
      <c r="AEQ79" s="1"/>
      <c r="AER79" s="1"/>
      <c r="AES79" s="1"/>
      <c r="AET79" s="1"/>
      <c r="AEU79" s="1"/>
      <c r="AEV79" s="1"/>
      <c r="AEW79" s="1"/>
      <c r="AEX79" s="1"/>
      <c r="AEY79" s="1"/>
      <c r="AEZ79" s="1"/>
      <c r="AFA79" s="1"/>
      <c r="AFB79" s="1"/>
      <c r="AFC79" s="1"/>
      <c r="AFD79" s="1"/>
      <c r="AFE79" s="1"/>
      <c r="AFF79" s="1"/>
      <c r="AFG79" s="1"/>
      <c r="AFH79" s="1"/>
      <c r="AFI79" s="1"/>
      <c r="AFJ79" s="1"/>
      <c r="AFK79" s="1"/>
      <c r="AFL79" s="1"/>
      <c r="AFM79" s="1"/>
      <c r="AFN79" s="1"/>
      <c r="AFO79" s="1"/>
      <c r="AFP79" s="1"/>
      <c r="AFQ79" s="1"/>
      <c r="AFR79" s="1"/>
      <c r="AFS79" s="1"/>
      <c r="AFT79" s="1"/>
      <c r="AFU79" s="1"/>
      <c r="AFV79" s="1"/>
      <c r="AFW79" s="1"/>
      <c r="AFX79" s="1"/>
      <c r="AFY79" s="1"/>
      <c r="AFZ79" s="1"/>
      <c r="AGA79" s="1"/>
      <c r="AGB79" s="1"/>
      <c r="AGC79" s="1"/>
      <c r="AGD79" s="1"/>
      <c r="AGE79" s="1"/>
      <c r="AGF79" s="1"/>
      <c r="AGG79" s="1"/>
      <c r="AGH79" s="1"/>
      <c r="AGI79" s="1"/>
      <c r="AGJ79" s="1"/>
      <c r="AGK79" s="1"/>
      <c r="AGL79" s="1"/>
      <c r="AGM79" s="1"/>
      <c r="AGN79" s="1"/>
      <c r="AGO79" s="1"/>
      <c r="AGP79" s="1"/>
      <c r="AGQ79" s="1"/>
      <c r="AGR79" s="1"/>
      <c r="AGS79" s="1"/>
      <c r="AGT79" s="1"/>
      <c r="AGU79" s="1"/>
      <c r="AGV79" s="1"/>
      <c r="AGW79" s="1"/>
      <c r="AGX79" s="1"/>
      <c r="AGY79" s="1"/>
      <c r="AGZ79" s="1"/>
      <c r="AHA79" s="1"/>
      <c r="AHB79" s="1"/>
      <c r="AHC79" s="1"/>
      <c r="AHD79" s="1"/>
      <c r="AHE79" s="1"/>
      <c r="AHF79" s="1"/>
      <c r="AHG79" s="1"/>
      <c r="AHH79" s="1"/>
      <c r="AHI79" s="1"/>
      <c r="AHJ79" s="1"/>
      <c r="AHK79" s="1"/>
      <c r="AHL79" s="1"/>
      <c r="AHM79" s="1"/>
      <c r="AHN79" s="1"/>
      <c r="AHO79" s="1"/>
      <c r="AHP79" s="1"/>
      <c r="AHQ79" s="1"/>
      <c r="AHR79" s="1"/>
      <c r="AHS79" s="1"/>
      <c r="AHT79" s="1"/>
      <c r="AHU79" s="1"/>
      <c r="AHV79" s="1"/>
      <c r="AHW79" s="1"/>
      <c r="AHX79" s="1"/>
      <c r="AHY79" s="1"/>
      <c r="AHZ79" s="1"/>
      <c r="AIA79" s="1"/>
      <c r="AIB79" s="1"/>
      <c r="AIC79" s="1"/>
      <c r="AID79" s="1"/>
      <c r="AIE79" s="1"/>
      <c r="AIF79" s="1"/>
      <c r="AIG79" s="1"/>
      <c r="AIH79" s="1"/>
      <c r="AII79" s="1"/>
      <c r="AIJ79" s="1"/>
      <c r="AIK79" s="1"/>
      <c r="AIL79" s="1"/>
      <c r="AIM79" s="1"/>
      <c r="AIN79" s="1"/>
      <c r="AIO79" s="1"/>
      <c r="AIP79" s="1"/>
      <c r="AIQ79" s="1"/>
      <c r="AIR79" s="1"/>
      <c r="AIS79" s="1"/>
      <c r="AIT79" s="1"/>
      <c r="AIU79" s="1"/>
      <c r="AIV79" s="1"/>
      <c r="AIW79" s="1"/>
      <c r="AIX79" s="1"/>
      <c r="AIY79" s="1"/>
      <c r="AIZ79" s="1"/>
      <c r="AJA79" s="1"/>
      <c r="AJB79" s="1"/>
      <c r="AJC79" s="1"/>
      <c r="AJD79" s="1"/>
      <c r="AJE79" s="1"/>
      <c r="AJF79" s="1"/>
      <c r="AJG79" s="1"/>
      <c r="AJH79" s="1"/>
      <c r="AJI79" s="1"/>
      <c r="AJJ79" s="1"/>
      <c r="AJK79" s="1"/>
      <c r="AJL79" s="1"/>
      <c r="AJM79" s="1"/>
      <c r="AJN79" s="1"/>
      <c r="AJO79" s="1"/>
      <c r="AJP79" s="1"/>
      <c r="AJQ79" s="1"/>
      <c r="AJR79" s="1"/>
      <c r="AJS79" s="1"/>
      <c r="AJT79" s="1"/>
      <c r="AJU79" s="1"/>
      <c r="AJV79" s="1"/>
      <c r="AJW79" s="1"/>
      <c r="AJX79" s="1"/>
      <c r="AJY79" s="1"/>
      <c r="AJZ79" s="1"/>
      <c r="AKA79" s="1"/>
      <c r="AKB79" s="1"/>
      <c r="AKC79" s="1"/>
      <c r="AKD79" s="1"/>
      <c r="AKE79" s="1"/>
      <c r="AKF79" s="1"/>
      <c r="AKG79" s="1"/>
      <c r="AKH79" s="1"/>
      <c r="AKI79" s="1"/>
      <c r="AKJ79" s="1"/>
      <c r="AKK79" s="1"/>
      <c r="AKL79" s="1"/>
      <c r="AKM79" s="1"/>
      <c r="AKN79" s="1"/>
      <c r="AKO79" s="1"/>
      <c r="AKP79" s="1"/>
      <c r="AKQ79" s="1"/>
      <c r="AKR79" s="1"/>
      <c r="AKS79" s="1"/>
      <c r="AKT79" s="1"/>
      <c r="AKU79" s="1"/>
      <c r="AKV79" s="1"/>
      <c r="AKW79" s="1"/>
      <c r="AKX79" s="1"/>
      <c r="AKY79" s="1"/>
      <c r="AKZ79" s="1"/>
      <c r="ALA79" s="1"/>
      <c r="ALB79" s="1"/>
      <c r="ALC79" s="1"/>
      <c r="ALD79" s="1"/>
      <c r="ALE79" s="1"/>
      <c r="ALF79" s="1"/>
      <c r="ALG79" s="1"/>
      <c r="ALH79" s="1"/>
      <c r="ALI79" s="1"/>
      <c r="ALJ79" s="1"/>
      <c r="ALK79" s="1"/>
      <c r="ALL79" s="1"/>
      <c r="ALM79" s="1"/>
      <c r="ALN79" s="1"/>
      <c r="ALO79" s="1"/>
      <c r="ALP79" s="1"/>
      <c r="ALQ79" s="1"/>
      <c r="ALR79" s="1"/>
      <c r="ALS79" s="1"/>
      <c r="ALT79" s="1"/>
      <c r="ALU79" s="1"/>
      <c r="ALV79" s="1"/>
      <c r="ALW79" s="1"/>
      <c r="ALX79" s="1"/>
      <c r="ALY79" s="1"/>
      <c r="ALZ79" s="1"/>
      <c r="AMA79" s="1"/>
      <c r="AMB79" s="1"/>
      <c r="AMC79" s="1"/>
      <c r="AMD79" s="1"/>
      <c r="AME79" s="1"/>
      <c r="AMF79" s="1"/>
    </row>
    <row r="80" spans="1:1020" customFormat="1" ht="103.15" customHeight="1" x14ac:dyDescent="0.25">
      <c r="A80" s="114" t="s">
        <v>44</v>
      </c>
      <c r="B80" s="32" t="s">
        <v>423</v>
      </c>
      <c r="C80" s="100">
        <v>1</v>
      </c>
      <c r="D80" s="100"/>
      <c r="E80" s="32" t="s">
        <v>389</v>
      </c>
      <c r="F80" s="72">
        <v>10800</v>
      </c>
      <c r="G80" s="72">
        <f t="shared" si="81"/>
        <v>10800</v>
      </c>
      <c r="H80" s="58">
        <f>87000/1060540*F80</f>
        <v>885.96375431384013</v>
      </c>
      <c r="I80" s="58">
        <f t="shared" ref="I80:I88" si="83">C80*H80</f>
        <v>885.96375431384013</v>
      </c>
      <c r="J80" s="58">
        <f t="shared" ref="J80:J88" si="84">F80+H80</f>
        <v>11685.96375431384</v>
      </c>
      <c r="K80" s="56">
        <f t="shared" ref="K80:K88" si="85">G80+I80</f>
        <v>11685.96375431384</v>
      </c>
      <c r="L80" s="57">
        <f t="shared" ref="L80:L88" si="86">J80*1.21</f>
        <v>14140.016142719745</v>
      </c>
      <c r="M80" s="56">
        <f t="shared" ref="M80:M88" si="87">K80*1.21</f>
        <v>14140.016142719745</v>
      </c>
      <c r="N80" s="97">
        <f t="shared" si="63"/>
        <v>801.31224317152066</v>
      </c>
      <c r="O80" s="130">
        <f t="shared" si="64"/>
        <v>801.31224317152066</v>
      </c>
      <c r="P80" s="97">
        <f t="shared" si="65"/>
        <v>14941.328385891265</v>
      </c>
      <c r="Q80" s="98">
        <f t="shared" si="66"/>
        <v>14941.328385891265</v>
      </c>
      <c r="R80" s="139"/>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1"/>
      <c r="VB80" s="1"/>
      <c r="VC80" s="1"/>
      <c r="VD80" s="1"/>
      <c r="VE80" s="1"/>
      <c r="VF80" s="1"/>
      <c r="VG80" s="1"/>
      <c r="VH80" s="1"/>
      <c r="VI80" s="1"/>
      <c r="VJ80" s="1"/>
      <c r="VK80" s="1"/>
      <c r="VL80" s="1"/>
      <c r="VM80" s="1"/>
      <c r="VN80" s="1"/>
      <c r="VO80" s="1"/>
      <c r="VP80" s="1"/>
      <c r="VQ80" s="1"/>
      <c r="VR80" s="1"/>
      <c r="VS80" s="1"/>
      <c r="VT80" s="1"/>
      <c r="VU80" s="1"/>
      <c r="VV80" s="1"/>
      <c r="VW80" s="1"/>
      <c r="VX80" s="1"/>
      <c r="VY80" s="1"/>
      <c r="VZ80" s="1"/>
      <c r="WA80" s="1"/>
      <c r="WB80" s="1"/>
      <c r="WC80" s="1"/>
      <c r="WD80" s="1"/>
      <c r="WE80" s="1"/>
      <c r="WF80" s="1"/>
      <c r="WG80" s="1"/>
      <c r="WH80" s="1"/>
      <c r="WI80" s="1"/>
      <c r="WJ80" s="1"/>
      <c r="WK80" s="1"/>
      <c r="WL80" s="1"/>
      <c r="WM80" s="1"/>
      <c r="WN80" s="1"/>
      <c r="WO80" s="1"/>
      <c r="WP80" s="1"/>
      <c r="WQ80" s="1"/>
      <c r="WR80" s="1"/>
      <c r="WS80" s="1"/>
      <c r="WT80" s="1"/>
      <c r="WU80" s="1"/>
      <c r="WV80" s="1"/>
      <c r="WW80" s="1"/>
      <c r="WX80" s="1"/>
      <c r="WY80" s="1"/>
      <c r="WZ80" s="1"/>
      <c r="XA80" s="1"/>
      <c r="XB80" s="1"/>
      <c r="XC80" s="1"/>
      <c r="XD80" s="1"/>
      <c r="XE80" s="1"/>
      <c r="XF80" s="1"/>
      <c r="XG80" s="1"/>
      <c r="XH80" s="1"/>
      <c r="XI80" s="1"/>
      <c r="XJ80" s="1"/>
      <c r="XK80" s="1"/>
      <c r="XL80" s="1"/>
      <c r="XM80" s="1"/>
      <c r="XN80" s="1"/>
      <c r="XO80" s="1"/>
      <c r="XP80" s="1"/>
      <c r="XQ80" s="1"/>
      <c r="XR80" s="1"/>
      <c r="XS80" s="1"/>
      <c r="XT80" s="1"/>
      <c r="XU80" s="1"/>
      <c r="XV80" s="1"/>
      <c r="XW80" s="1"/>
      <c r="XX80" s="1"/>
      <c r="XY80" s="1"/>
      <c r="XZ80" s="1"/>
      <c r="YA80" s="1"/>
      <c r="YB80" s="1"/>
      <c r="YC80" s="1"/>
      <c r="YD80" s="1"/>
      <c r="YE80" s="1"/>
      <c r="YF80" s="1"/>
      <c r="YG80" s="1"/>
      <c r="YH80" s="1"/>
      <c r="YI80" s="1"/>
      <c r="YJ80" s="1"/>
      <c r="YK80" s="1"/>
      <c r="YL80" s="1"/>
      <c r="YM80" s="1"/>
      <c r="YN80" s="1"/>
      <c r="YO80" s="1"/>
      <c r="YP80" s="1"/>
      <c r="YQ80" s="1"/>
      <c r="YR80" s="1"/>
      <c r="YS80" s="1"/>
      <c r="YT80" s="1"/>
      <c r="YU80" s="1"/>
      <c r="YV80" s="1"/>
      <c r="YW80" s="1"/>
      <c r="YX80" s="1"/>
      <c r="YY80" s="1"/>
      <c r="YZ80" s="1"/>
      <c r="ZA80" s="1"/>
      <c r="ZB80" s="1"/>
      <c r="ZC80" s="1"/>
      <c r="ZD80" s="1"/>
      <c r="ZE80" s="1"/>
      <c r="ZF80" s="1"/>
      <c r="ZG80" s="1"/>
      <c r="ZH80" s="1"/>
      <c r="ZI80" s="1"/>
      <c r="ZJ80" s="1"/>
      <c r="ZK80" s="1"/>
      <c r="ZL80" s="1"/>
      <c r="ZM80" s="1"/>
      <c r="ZN80" s="1"/>
      <c r="ZO80" s="1"/>
      <c r="ZP80" s="1"/>
      <c r="ZQ80" s="1"/>
      <c r="ZR80" s="1"/>
      <c r="ZS80" s="1"/>
      <c r="ZT80" s="1"/>
      <c r="ZU80" s="1"/>
      <c r="ZV80" s="1"/>
      <c r="ZW80" s="1"/>
      <c r="ZX80" s="1"/>
      <c r="ZY80" s="1"/>
      <c r="ZZ80" s="1"/>
      <c r="AAA80" s="1"/>
      <c r="AAB80" s="1"/>
      <c r="AAC80" s="1"/>
      <c r="AAD80" s="1"/>
      <c r="AAE80" s="1"/>
      <c r="AAF80" s="1"/>
      <c r="AAG80" s="1"/>
      <c r="AAH80" s="1"/>
      <c r="AAI80" s="1"/>
      <c r="AAJ80" s="1"/>
      <c r="AAK80" s="1"/>
      <c r="AAL80" s="1"/>
      <c r="AAM80" s="1"/>
      <c r="AAN80" s="1"/>
      <c r="AAO80" s="1"/>
      <c r="AAP80" s="1"/>
      <c r="AAQ80" s="1"/>
      <c r="AAR80" s="1"/>
      <c r="AAS80" s="1"/>
      <c r="AAT80" s="1"/>
      <c r="AAU80" s="1"/>
      <c r="AAV80" s="1"/>
      <c r="AAW80" s="1"/>
      <c r="AAX80" s="1"/>
      <c r="AAY80" s="1"/>
      <c r="AAZ80" s="1"/>
      <c r="ABA80" s="1"/>
      <c r="ABB80" s="1"/>
      <c r="ABC80" s="1"/>
      <c r="ABD80" s="1"/>
      <c r="ABE80" s="1"/>
      <c r="ABF80" s="1"/>
      <c r="ABG80" s="1"/>
      <c r="ABH80" s="1"/>
      <c r="ABI80" s="1"/>
      <c r="ABJ80" s="1"/>
      <c r="ABK80" s="1"/>
      <c r="ABL80" s="1"/>
      <c r="ABM80" s="1"/>
      <c r="ABN80" s="1"/>
      <c r="ABO80" s="1"/>
      <c r="ABP80" s="1"/>
      <c r="ABQ80" s="1"/>
      <c r="ABR80" s="1"/>
      <c r="ABS80" s="1"/>
      <c r="ABT80" s="1"/>
      <c r="ABU80" s="1"/>
      <c r="ABV80" s="1"/>
      <c r="ABW80" s="1"/>
      <c r="ABX80" s="1"/>
      <c r="ABY80" s="1"/>
      <c r="ABZ80" s="1"/>
      <c r="ACA80" s="1"/>
      <c r="ACB80" s="1"/>
      <c r="ACC80" s="1"/>
      <c r="ACD80" s="1"/>
      <c r="ACE80" s="1"/>
      <c r="ACF80" s="1"/>
      <c r="ACG80" s="1"/>
      <c r="ACH80" s="1"/>
      <c r="ACI80" s="1"/>
      <c r="ACJ80" s="1"/>
      <c r="ACK80" s="1"/>
      <c r="ACL80" s="1"/>
      <c r="ACM80" s="1"/>
      <c r="ACN80" s="1"/>
      <c r="ACO80" s="1"/>
      <c r="ACP80" s="1"/>
      <c r="ACQ80" s="1"/>
      <c r="ACR80" s="1"/>
      <c r="ACS80" s="1"/>
      <c r="ACT80" s="1"/>
      <c r="ACU80" s="1"/>
      <c r="ACV80" s="1"/>
      <c r="ACW80" s="1"/>
      <c r="ACX80" s="1"/>
      <c r="ACY80" s="1"/>
      <c r="ACZ80" s="1"/>
      <c r="ADA80" s="1"/>
      <c r="ADB80" s="1"/>
      <c r="ADC80" s="1"/>
      <c r="ADD80" s="1"/>
      <c r="ADE80" s="1"/>
      <c r="ADF80" s="1"/>
      <c r="ADG80" s="1"/>
      <c r="ADH80" s="1"/>
      <c r="ADI80" s="1"/>
      <c r="ADJ80" s="1"/>
      <c r="ADK80" s="1"/>
      <c r="ADL80" s="1"/>
      <c r="ADM80" s="1"/>
      <c r="ADN80" s="1"/>
      <c r="ADO80" s="1"/>
      <c r="ADP80" s="1"/>
      <c r="ADQ80" s="1"/>
      <c r="ADR80" s="1"/>
      <c r="ADS80" s="1"/>
      <c r="ADT80" s="1"/>
      <c r="ADU80" s="1"/>
      <c r="ADV80" s="1"/>
      <c r="ADW80" s="1"/>
      <c r="ADX80" s="1"/>
      <c r="ADY80" s="1"/>
      <c r="ADZ80" s="1"/>
      <c r="AEA80" s="1"/>
      <c r="AEB80" s="1"/>
      <c r="AEC80" s="1"/>
      <c r="AED80" s="1"/>
      <c r="AEE80" s="1"/>
      <c r="AEF80" s="1"/>
      <c r="AEG80" s="1"/>
      <c r="AEH80" s="1"/>
      <c r="AEI80" s="1"/>
      <c r="AEJ80" s="1"/>
      <c r="AEK80" s="1"/>
      <c r="AEL80" s="1"/>
      <c r="AEM80" s="1"/>
      <c r="AEN80" s="1"/>
      <c r="AEO80" s="1"/>
      <c r="AEP80" s="1"/>
      <c r="AEQ80" s="1"/>
      <c r="AER80" s="1"/>
      <c r="AES80" s="1"/>
      <c r="AET80" s="1"/>
      <c r="AEU80" s="1"/>
      <c r="AEV80" s="1"/>
      <c r="AEW80" s="1"/>
      <c r="AEX80" s="1"/>
      <c r="AEY80" s="1"/>
      <c r="AEZ80" s="1"/>
      <c r="AFA80" s="1"/>
      <c r="AFB80" s="1"/>
      <c r="AFC80" s="1"/>
      <c r="AFD80" s="1"/>
      <c r="AFE80" s="1"/>
      <c r="AFF80" s="1"/>
      <c r="AFG80" s="1"/>
      <c r="AFH80" s="1"/>
      <c r="AFI80" s="1"/>
      <c r="AFJ80" s="1"/>
      <c r="AFK80" s="1"/>
      <c r="AFL80" s="1"/>
      <c r="AFM80" s="1"/>
      <c r="AFN80" s="1"/>
      <c r="AFO80" s="1"/>
      <c r="AFP80" s="1"/>
      <c r="AFQ80" s="1"/>
      <c r="AFR80" s="1"/>
      <c r="AFS80" s="1"/>
      <c r="AFT80" s="1"/>
      <c r="AFU80" s="1"/>
      <c r="AFV80" s="1"/>
      <c r="AFW80" s="1"/>
      <c r="AFX80" s="1"/>
      <c r="AFY80" s="1"/>
      <c r="AFZ80" s="1"/>
      <c r="AGA80" s="1"/>
      <c r="AGB80" s="1"/>
      <c r="AGC80" s="1"/>
      <c r="AGD80" s="1"/>
      <c r="AGE80" s="1"/>
      <c r="AGF80" s="1"/>
      <c r="AGG80" s="1"/>
      <c r="AGH80" s="1"/>
      <c r="AGI80" s="1"/>
      <c r="AGJ80" s="1"/>
      <c r="AGK80" s="1"/>
      <c r="AGL80" s="1"/>
      <c r="AGM80" s="1"/>
      <c r="AGN80" s="1"/>
      <c r="AGO80" s="1"/>
      <c r="AGP80" s="1"/>
      <c r="AGQ80" s="1"/>
      <c r="AGR80" s="1"/>
      <c r="AGS80" s="1"/>
      <c r="AGT80" s="1"/>
      <c r="AGU80" s="1"/>
      <c r="AGV80" s="1"/>
      <c r="AGW80" s="1"/>
      <c r="AGX80" s="1"/>
      <c r="AGY80" s="1"/>
      <c r="AGZ80" s="1"/>
      <c r="AHA80" s="1"/>
      <c r="AHB80" s="1"/>
      <c r="AHC80" s="1"/>
      <c r="AHD80" s="1"/>
      <c r="AHE80" s="1"/>
      <c r="AHF80" s="1"/>
      <c r="AHG80" s="1"/>
      <c r="AHH80" s="1"/>
      <c r="AHI80" s="1"/>
      <c r="AHJ80" s="1"/>
      <c r="AHK80" s="1"/>
      <c r="AHL80" s="1"/>
      <c r="AHM80" s="1"/>
      <c r="AHN80" s="1"/>
      <c r="AHO80" s="1"/>
      <c r="AHP80" s="1"/>
      <c r="AHQ80" s="1"/>
      <c r="AHR80" s="1"/>
      <c r="AHS80" s="1"/>
      <c r="AHT80" s="1"/>
      <c r="AHU80" s="1"/>
      <c r="AHV80" s="1"/>
      <c r="AHW80" s="1"/>
      <c r="AHX80" s="1"/>
      <c r="AHY80" s="1"/>
      <c r="AHZ80" s="1"/>
      <c r="AIA80" s="1"/>
      <c r="AIB80" s="1"/>
      <c r="AIC80" s="1"/>
      <c r="AID80" s="1"/>
      <c r="AIE80" s="1"/>
      <c r="AIF80" s="1"/>
      <c r="AIG80" s="1"/>
      <c r="AIH80" s="1"/>
      <c r="AII80" s="1"/>
      <c r="AIJ80" s="1"/>
      <c r="AIK80" s="1"/>
      <c r="AIL80" s="1"/>
      <c r="AIM80" s="1"/>
      <c r="AIN80" s="1"/>
      <c r="AIO80" s="1"/>
      <c r="AIP80" s="1"/>
      <c r="AIQ80" s="1"/>
      <c r="AIR80" s="1"/>
      <c r="AIS80" s="1"/>
      <c r="AIT80" s="1"/>
      <c r="AIU80" s="1"/>
      <c r="AIV80" s="1"/>
      <c r="AIW80" s="1"/>
      <c r="AIX80" s="1"/>
      <c r="AIY80" s="1"/>
      <c r="AIZ80" s="1"/>
      <c r="AJA80" s="1"/>
      <c r="AJB80" s="1"/>
      <c r="AJC80" s="1"/>
      <c r="AJD80" s="1"/>
      <c r="AJE80" s="1"/>
      <c r="AJF80" s="1"/>
      <c r="AJG80" s="1"/>
      <c r="AJH80" s="1"/>
      <c r="AJI80" s="1"/>
      <c r="AJJ80" s="1"/>
      <c r="AJK80" s="1"/>
      <c r="AJL80" s="1"/>
      <c r="AJM80" s="1"/>
      <c r="AJN80" s="1"/>
      <c r="AJO80" s="1"/>
      <c r="AJP80" s="1"/>
      <c r="AJQ80" s="1"/>
      <c r="AJR80" s="1"/>
      <c r="AJS80" s="1"/>
      <c r="AJT80" s="1"/>
      <c r="AJU80" s="1"/>
      <c r="AJV80" s="1"/>
      <c r="AJW80" s="1"/>
      <c r="AJX80" s="1"/>
      <c r="AJY80" s="1"/>
      <c r="AJZ80" s="1"/>
      <c r="AKA80" s="1"/>
      <c r="AKB80" s="1"/>
      <c r="AKC80" s="1"/>
      <c r="AKD80" s="1"/>
      <c r="AKE80" s="1"/>
      <c r="AKF80" s="1"/>
      <c r="AKG80" s="1"/>
      <c r="AKH80" s="1"/>
      <c r="AKI80" s="1"/>
      <c r="AKJ80" s="1"/>
      <c r="AKK80" s="1"/>
      <c r="AKL80" s="1"/>
      <c r="AKM80" s="1"/>
      <c r="AKN80" s="1"/>
      <c r="AKO80" s="1"/>
      <c r="AKP80" s="1"/>
      <c r="AKQ80" s="1"/>
      <c r="AKR80" s="1"/>
      <c r="AKS80" s="1"/>
      <c r="AKT80" s="1"/>
      <c r="AKU80" s="1"/>
      <c r="AKV80" s="1"/>
      <c r="AKW80" s="1"/>
      <c r="AKX80" s="1"/>
      <c r="AKY80" s="1"/>
      <c r="AKZ80" s="1"/>
      <c r="ALA80" s="1"/>
      <c r="ALB80" s="1"/>
      <c r="ALC80" s="1"/>
      <c r="ALD80" s="1"/>
      <c r="ALE80" s="1"/>
      <c r="ALF80" s="1"/>
      <c r="ALG80" s="1"/>
      <c r="ALH80" s="1"/>
      <c r="ALI80" s="1"/>
      <c r="ALJ80" s="1"/>
      <c r="ALK80" s="1"/>
      <c r="ALL80" s="1"/>
      <c r="ALM80" s="1"/>
      <c r="ALN80" s="1"/>
      <c r="ALO80" s="1"/>
      <c r="ALP80" s="1"/>
      <c r="ALQ80" s="1"/>
      <c r="ALR80" s="1"/>
      <c r="ALS80" s="1"/>
      <c r="ALT80" s="1"/>
      <c r="ALU80" s="1"/>
      <c r="ALV80" s="1"/>
      <c r="ALW80" s="1"/>
      <c r="ALX80" s="1"/>
      <c r="ALY80" s="1"/>
      <c r="ALZ80" s="1"/>
      <c r="AMA80" s="1"/>
      <c r="AMB80" s="1"/>
      <c r="AMC80" s="1"/>
      <c r="AMD80" s="1"/>
      <c r="AME80" s="1"/>
      <c r="AMF80" s="1"/>
    </row>
    <row r="81" spans="1:1020" ht="82.15" customHeight="1" x14ac:dyDescent="0.25">
      <c r="A81" s="114">
        <v>108</v>
      </c>
      <c r="B81" s="32" t="s">
        <v>345</v>
      </c>
      <c r="C81" s="63">
        <v>3</v>
      </c>
      <c r="D81" s="3" t="s">
        <v>59</v>
      </c>
      <c r="E81" s="32" t="s">
        <v>150</v>
      </c>
      <c r="F81" s="52">
        <v>8493.720684615384</v>
      </c>
      <c r="G81" s="50">
        <f t="shared" si="81"/>
        <v>25481.16205384615</v>
      </c>
      <c r="H81" s="69">
        <f>85000/1872971.56*'2 NP'!F81</f>
        <v>385.46568117260023</v>
      </c>
      <c r="I81" s="69">
        <f t="shared" si="83"/>
        <v>1156.3970435178007</v>
      </c>
      <c r="J81" s="69">
        <f t="shared" si="84"/>
        <v>8879.186365787984</v>
      </c>
      <c r="K81" s="68">
        <f t="shared" si="85"/>
        <v>26637.559097363952</v>
      </c>
      <c r="L81" s="68">
        <f t="shared" si="86"/>
        <v>10743.81550260346</v>
      </c>
      <c r="M81" s="95">
        <f t="shared" si="87"/>
        <v>32231.446507810382</v>
      </c>
      <c r="N81" s="97">
        <f t="shared" si="63"/>
        <v>608.8501465427762</v>
      </c>
      <c r="O81" s="130">
        <f t="shared" si="64"/>
        <v>1826.5504396283286</v>
      </c>
      <c r="P81" s="97">
        <f t="shared" si="65"/>
        <v>11352.665649146236</v>
      </c>
      <c r="Q81" s="98">
        <f t="shared" si="66"/>
        <v>34057.996947438711</v>
      </c>
      <c r="R81" s="139"/>
    </row>
    <row r="82" spans="1:1020" ht="85.5" customHeight="1" x14ac:dyDescent="0.25">
      <c r="A82" s="114">
        <v>108</v>
      </c>
      <c r="B82" s="32" t="s">
        <v>346</v>
      </c>
      <c r="C82" s="63">
        <v>2</v>
      </c>
      <c r="D82" s="3" t="s">
        <v>60</v>
      </c>
      <c r="E82" s="32" t="s">
        <v>150</v>
      </c>
      <c r="F82" s="50">
        <v>6856.0379730769218</v>
      </c>
      <c r="G82" s="50">
        <f t="shared" si="81"/>
        <v>13712.075946153844</v>
      </c>
      <c r="H82" s="69">
        <f>85000/1872971.56*'2 NP'!F82</f>
        <v>311.14366077803038</v>
      </c>
      <c r="I82" s="69">
        <f t="shared" si="83"/>
        <v>622.28732155606076</v>
      </c>
      <c r="J82" s="69">
        <f t="shared" si="84"/>
        <v>7167.1816338549525</v>
      </c>
      <c r="K82" s="68">
        <f t="shared" si="85"/>
        <v>14334.363267709905</v>
      </c>
      <c r="L82" s="68">
        <f t="shared" si="86"/>
        <v>8672.2897769644915</v>
      </c>
      <c r="M82" s="95">
        <f t="shared" si="87"/>
        <v>17344.579553928983</v>
      </c>
      <c r="N82" s="97">
        <f t="shared" si="63"/>
        <v>491.45714576788487</v>
      </c>
      <c r="O82" s="130">
        <f t="shared" si="64"/>
        <v>982.91429153576973</v>
      </c>
      <c r="P82" s="97">
        <f t="shared" si="65"/>
        <v>9163.7469227323763</v>
      </c>
      <c r="Q82" s="98">
        <f t="shared" si="66"/>
        <v>18327.493845464753</v>
      </c>
      <c r="R82" s="139"/>
    </row>
    <row r="83" spans="1:1020" ht="87.4" customHeight="1" x14ac:dyDescent="0.25">
      <c r="A83" s="114">
        <v>108</v>
      </c>
      <c r="B83" s="32" t="s">
        <v>348</v>
      </c>
      <c r="C83" s="63">
        <v>1</v>
      </c>
      <c r="D83" s="3" t="s">
        <v>63</v>
      </c>
      <c r="E83" s="32" t="s">
        <v>150</v>
      </c>
      <c r="F83" s="50">
        <v>7689.6410500000002</v>
      </c>
      <c r="G83" s="50">
        <f t="shared" si="81"/>
        <v>7689.6410500000002</v>
      </c>
      <c r="H83" s="69">
        <f>85000/1872971.56*'2 NP'!F83</f>
        <v>348.97459374663435</v>
      </c>
      <c r="I83" s="69">
        <f t="shared" si="83"/>
        <v>348.97459374663435</v>
      </c>
      <c r="J83" s="69">
        <f t="shared" si="84"/>
        <v>8038.6156437466343</v>
      </c>
      <c r="K83" s="68">
        <f t="shared" si="85"/>
        <v>8038.6156437466343</v>
      </c>
      <c r="L83" s="68">
        <f t="shared" si="86"/>
        <v>9726.7249289334268</v>
      </c>
      <c r="M83" s="95">
        <f t="shared" si="87"/>
        <v>9726.7249289334268</v>
      </c>
      <c r="N83" s="97">
        <f t="shared" si="63"/>
        <v>551.21180151756448</v>
      </c>
      <c r="O83" s="130">
        <f t="shared" si="64"/>
        <v>551.21180151756448</v>
      </c>
      <c r="P83" s="97">
        <f t="shared" si="65"/>
        <v>10277.936730450991</v>
      </c>
      <c r="Q83" s="98">
        <f t="shared" si="66"/>
        <v>10277.936730450991</v>
      </c>
      <c r="R83" s="139"/>
    </row>
    <row r="84" spans="1:1020" ht="82.9" customHeight="1" x14ac:dyDescent="0.25">
      <c r="A84" s="114">
        <v>108</v>
      </c>
      <c r="B84" s="32" t="s">
        <v>351</v>
      </c>
      <c r="C84" s="63">
        <v>2</v>
      </c>
      <c r="D84" s="3" t="s">
        <v>64</v>
      </c>
      <c r="E84" s="32" t="s">
        <v>259</v>
      </c>
      <c r="F84" s="50">
        <v>11013.841719999997</v>
      </c>
      <c r="G84" s="50">
        <f t="shared" si="81"/>
        <v>22027.683439999993</v>
      </c>
      <c r="H84" s="69">
        <f>85000/1872971.56*'2 NP'!F84</f>
        <v>499.83489669218454</v>
      </c>
      <c r="I84" s="69">
        <f t="shared" si="83"/>
        <v>999.66979338436909</v>
      </c>
      <c r="J84" s="69">
        <f t="shared" si="84"/>
        <v>11513.676616692181</v>
      </c>
      <c r="K84" s="68">
        <f t="shared" si="85"/>
        <v>23027.353233384361</v>
      </c>
      <c r="L84" s="68">
        <f t="shared" si="86"/>
        <v>13931.548706197538</v>
      </c>
      <c r="M84" s="95">
        <f t="shared" si="87"/>
        <v>27863.097412395076</v>
      </c>
      <c r="N84" s="97">
        <f t="shared" si="63"/>
        <v>789.49842998334873</v>
      </c>
      <c r="O84" s="130">
        <f t="shared" si="64"/>
        <v>1578.9968599666975</v>
      </c>
      <c r="P84" s="97">
        <f t="shared" si="65"/>
        <v>14721.047136180887</v>
      </c>
      <c r="Q84" s="98">
        <f t="shared" si="66"/>
        <v>29442.094272361774</v>
      </c>
      <c r="R84" s="139"/>
    </row>
    <row r="85" spans="1:1020" ht="75" customHeight="1" x14ac:dyDescent="0.25">
      <c r="A85" s="114" t="s">
        <v>44</v>
      </c>
      <c r="B85" s="32" t="s">
        <v>356</v>
      </c>
      <c r="C85" s="63">
        <v>2</v>
      </c>
      <c r="D85" s="3" t="s">
        <v>77</v>
      </c>
      <c r="E85" s="32" t="s">
        <v>264</v>
      </c>
      <c r="F85" s="50">
        <v>11013.841719999997</v>
      </c>
      <c r="G85" s="50">
        <f t="shared" ref="G85:G86" si="88">C85*F85</f>
        <v>22027.683439999993</v>
      </c>
      <c r="H85" s="69">
        <f t="shared" ref="H85:H86" si="89">85000/1872971.56*F85</f>
        <v>499.83489669218454</v>
      </c>
      <c r="I85" s="69">
        <f t="shared" si="83"/>
        <v>999.66979338436909</v>
      </c>
      <c r="J85" s="69">
        <f t="shared" si="84"/>
        <v>11513.676616692181</v>
      </c>
      <c r="K85" s="68">
        <f t="shared" si="85"/>
        <v>23027.353233384361</v>
      </c>
      <c r="L85" s="68">
        <f t="shared" si="86"/>
        <v>13931.548706197538</v>
      </c>
      <c r="M85" s="95">
        <f t="shared" si="87"/>
        <v>27863.097412395076</v>
      </c>
      <c r="N85" s="97">
        <f t="shared" si="63"/>
        <v>789.49842998334873</v>
      </c>
      <c r="O85" s="130">
        <f t="shared" si="64"/>
        <v>1578.9968599666975</v>
      </c>
      <c r="P85" s="97">
        <f t="shared" si="65"/>
        <v>14721.047136180887</v>
      </c>
      <c r="Q85" s="98">
        <f t="shared" si="66"/>
        <v>29442.094272361774</v>
      </c>
      <c r="R85" s="139"/>
    </row>
    <row r="86" spans="1:1020" ht="92.65" customHeight="1" x14ac:dyDescent="0.25">
      <c r="A86" s="114" t="s">
        <v>44</v>
      </c>
      <c r="B86" s="32" t="s">
        <v>224</v>
      </c>
      <c r="C86" s="100">
        <v>2</v>
      </c>
      <c r="D86" s="3" t="s">
        <v>251</v>
      </c>
      <c r="E86" s="32" t="s">
        <v>253</v>
      </c>
      <c r="F86" s="50">
        <v>1890</v>
      </c>
      <c r="G86" s="50">
        <f t="shared" si="88"/>
        <v>3780</v>
      </c>
      <c r="H86" s="69">
        <f t="shared" si="89"/>
        <v>85.772791979820553</v>
      </c>
      <c r="I86" s="69">
        <f t="shared" si="83"/>
        <v>171.54558395964111</v>
      </c>
      <c r="J86" s="69">
        <f t="shared" si="84"/>
        <v>1975.7727919798206</v>
      </c>
      <c r="K86" s="68">
        <f t="shared" si="85"/>
        <v>3951.5455839596411</v>
      </c>
      <c r="L86" s="68">
        <f t="shared" si="86"/>
        <v>2390.685078295583</v>
      </c>
      <c r="M86" s="95">
        <f t="shared" si="87"/>
        <v>4781.3701565911661</v>
      </c>
      <c r="N86" s="97">
        <f t="shared" si="63"/>
        <v>135.47970550175381</v>
      </c>
      <c r="O86" s="130">
        <f t="shared" si="64"/>
        <v>270.95941100350763</v>
      </c>
      <c r="P86" s="97">
        <f t="shared" si="65"/>
        <v>2526.1647837973369</v>
      </c>
      <c r="Q86" s="98">
        <f t="shared" si="66"/>
        <v>5052.3295675946738</v>
      </c>
      <c r="R86" s="139"/>
    </row>
    <row r="87" spans="1:1020" ht="108.4" customHeight="1" x14ac:dyDescent="0.25">
      <c r="A87" s="114">
        <v>108</v>
      </c>
      <c r="B87" s="32" t="s">
        <v>67</v>
      </c>
      <c r="C87" s="63">
        <v>2</v>
      </c>
      <c r="D87" s="3" t="s">
        <v>260</v>
      </c>
      <c r="E87" s="32" t="s">
        <v>68</v>
      </c>
      <c r="F87" s="52">
        <v>3990</v>
      </c>
      <c r="G87" s="50">
        <f t="shared" ref="G87:G164" si="90">C87*F87</f>
        <v>7980</v>
      </c>
      <c r="H87" s="69">
        <f>85000/1872971.56*'2 NP'!F87</f>
        <v>181.07589417962117</v>
      </c>
      <c r="I87" s="69">
        <f t="shared" si="83"/>
        <v>362.15178835924235</v>
      </c>
      <c r="J87" s="69">
        <f t="shared" si="84"/>
        <v>4171.0758941796212</v>
      </c>
      <c r="K87" s="68">
        <f t="shared" si="85"/>
        <v>8342.1517883592423</v>
      </c>
      <c r="L87" s="68">
        <f t="shared" si="86"/>
        <v>5047.0018319573419</v>
      </c>
      <c r="M87" s="95">
        <f t="shared" si="87"/>
        <v>10094.003663914684</v>
      </c>
      <c r="N87" s="97">
        <f t="shared" si="63"/>
        <v>286.01271161481361</v>
      </c>
      <c r="O87" s="130">
        <f t="shared" si="64"/>
        <v>572.02542322962722</v>
      </c>
      <c r="P87" s="97">
        <f t="shared" si="65"/>
        <v>5333.0145435721552</v>
      </c>
      <c r="Q87" s="98">
        <f t="shared" si="66"/>
        <v>10666.02908714431</v>
      </c>
      <c r="R87" s="139"/>
    </row>
    <row r="88" spans="1:1020" ht="102.4" customHeight="1" x14ac:dyDescent="0.25">
      <c r="A88" s="114">
        <v>108</v>
      </c>
      <c r="B88" s="32" t="s">
        <v>94</v>
      </c>
      <c r="C88" s="63">
        <v>1</v>
      </c>
      <c r="D88" s="3" t="s">
        <v>93</v>
      </c>
      <c r="E88" s="32" t="s">
        <v>95</v>
      </c>
      <c r="F88" s="50">
        <v>3900</v>
      </c>
      <c r="G88" s="50">
        <f t="shared" si="90"/>
        <v>3900</v>
      </c>
      <c r="H88" s="69">
        <f>85000/1872971.56*'2 NP'!F88</f>
        <v>176.99147551391545</v>
      </c>
      <c r="I88" s="69">
        <f t="shared" si="83"/>
        <v>176.99147551391545</v>
      </c>
      <c r="J88" s="69">
        <f t="shared" si="84"/>
        <v>4076.9914755139152</v>
      </c>
      <c r="K88" s="68">
        <f t="shared" si="85"/>
        <v>4076.9914755139152</v>
      </c>
      <c r="L88" s="68">
        <f t="shared" si="86"/>
        <v>4933.1596853718374</v>
      </c>
      <c r="M88" s="95">
        <f t="shared" si="87"/>
        <v>4933.1596853718374</v>
      </c>
      <c r="N88" s="97">
        <f t="shared" si="63"/>
        <v>279.56129706711101</v>
      </c>
      <c r="O88" s="130">
        <f t="shared" si="64"/>
        <v>279.56129706711101</v>
      </c>
      <c r="P88" s="97">
        <f t="shared" si="65"/>
        <v>5212.7209824389483</v>
      </c>
      <c r="Q88" s="98">
        <f t="shared" si="66"/>
        <v>5212.7209824389483</v>
      </c>
      <c r="R88" s="139"/>
    </row>
    <row r="89" spans="1:1020" s="5" customFormat="1" ht="111.4" customHeight="1" x14ac:dyDescent="0.25">
      <c r="A89" s="114">
        <v>108</v>
      </c>
      <c r="B89" s="7" t="s">
        <v>185</v>
      </c>
      <c r="C89" s="65">
        <v>2</v>
      </c>
      <c r="D89" s="7" t="s">
        <v>188</v>
      </c>
      <c r="E89" s="7" t="s">
        <v>186</v>
      </c>
      <c r="F89" s="50">
        <v>722.5</v>
      </c>
      <c r="G89" s="50">
        <f t="shared" si="90"/>
        <v>1445</v>
      </c>
      <c r="H89" s="69">
        <f>85000/1872971.56*'2 NP'!F89</f>
        <v>32.78880539969331</v>
      </c>
      <c r="I89" s="69">
        <f t="shared" ref="I89:I168" si="91">C89*H89</f>
        <v>65.577610799386619</v>
      </c>
      <c r="J89" s="69">
        <f t="shared" ref="J89:J168" si="92">F89+H89</f>
        <v>755.28880539969327</v>
      </c>
      <c r="K89" s="68">
        <f t="shared" ref="K89:K168" si="93">G89+I89</f>
        <v>1510.5776107993865</v>
      </c>
      <c r="L89" s="68">
        <f t="shared" ref="L89:L168" si="94">J89*1.21</f>
        <v>913.89945453362884</v>
      </c>
      <c r="M89" s="95">
        <f t="shared" ref="M89:M168" si="95">K89*1.21</f>
        <v>1827.7989090672577</v>
      </c>
      <c r="N89" s="97">
        <f t="shared" si="63"/>
        <v>51.790522341278901</v>
      </c>
      <c r="O89" s="130">
        <f t="shared" si="64"/>
        <v>103.5810446825578</v>
      </c>
      <c r="P89" s="97">
        <f t="shared" si="65"/>
        <v>965.68997687490776</v>
      </c>
      <c r="Q89" s="98">
        <f t="shared" si="66"/>
        <v>1931.3799537498155</v>
      </c>
      <c r="R89" s="141"/>
    </row>
    <row r="90" spans="1:1020" s="5" customFormat="1" ht="111.4" customHeight="1" x14ac:dyDescent="0.25">
      <c r="A90" s="114">
        <v>108</v>
      </c>
      <c r="B90" s="7" t="s">
        <v>190</v>
      </c>
      <c r="C90" s="65">
        <v>2</v>
      </c>
      <c r="D90" s="7">
        <v>1500</v>
      </c>
      <c r="E90" s="7" t="s">
        <v>191</v>
      </c>
      <c r="F90" s="50">
        <v>1055</v>
      </c>
      <c r="G90" s="50">
        <f t="shared" si="90"/>
        <v>2110</v>
      </c>
      <c r="H90" s="69">
        <f>85000/1872971.56*'2 NP'!F90</f>
        <v>47.878463247995072</v>
      </c>
      <c r="I90" s="69">
        <f t="shared" si="91"/>
        <v>95.756926495990143</v>
      </c>
      <c r="J90" s="69">
        <f t="shared" si="92"/>
        <v>1102.8784632479951</v>
      </c>
      <c r="K90" s="68">
        <f t="shared" si="93"/>
        <v>2205.7569264959902</v>
      </c>
      <c r="L90" s="68">
        <f t="shared" si="94"/>
        <v>1334.4829405300741</v>
      </c>
      <c r="M90" s="95">
        <f t="shared" si="95"/>
        <v>2668.9658810601481</v>
      </c>
      <c r="N90" s="97">
        <f t="shared" si="63"/>
        <v>75.624914975846707</v>
      </c>
      <c r="O90" s="130">
        <f t="shared" si="64"/>
        <v>151.24982995169341</v>
      </c>
      <c r="P90" s="97">
        <f t="shared" si="65"/>
        <v>1410.1078555059207</v>
      </c>
      <c r="Q90" s="98">
        <f t="shared" si="66"/>
        <v>2820.2157110118414</v>
      </c>
      <c r="R90" s="141"/>
    </row>
    <row r="91" spans="1:1020" x14ac:dyDescent="0.25">
      <c r="A91" s="144" t="s">
        <v>46</v>
      </c>
      <c r="B91" s="29" t="s">
        <v>47</v>
      </c>
      <c r="C91" s="103"/>
      <c r="D91" s="42"/>
      <c r="E91" s="31"/>
      <c r="F91" s="51"/>
      <c r="G91" s="51"/>
      <c r="H91" s="51"/>
      <c r="I91" s="51"/>
      <c r="J91" s="51"/>
      <c r="K91" s="51"/>
      <c r="L91" s="51"/>
      <c r="M91" s="96"/>
      <c r="N91" s="96"/>
      <c r="O91" s="96"/>
      <c r="P91" s="134"/>
      <c r="Q91" s="99"/>
      <c r="R91" s="149">
        <f>SUM(Q92:Q98)</f>
        <v>34015.724676156031</v>
      </c>
    </row>
    <row r="92" spans="1:1020" ht="92.65" customHeight="1" x14ac:dyDescent="0.25">
      <c r="A92" s="114">
        <v>107</v>
      </c>
      <c r="B92" s="32" t="s">
        <v>276</v>
      </c>
      <c r="C92" s="63">
        <v>1</v>
      </c>
      <c r="D92" s="3" t="s">
        <v>277</v>
      </c>
      <c r="E92" s="32" t="s">
        <v>278</v>
      </c>
      <c r="F92" s="50">
        <v>516.25</v>
      </c>
      <c r="G92" s="50">
        <f t="shared" si="90"/>
        <v>516.25</v>
      </c>
      <c r="H92" s="69">
        <f>85000/1872971.56*'2 NP'!F92</f>
        <v>23.42867929078432</v>
      </c>
      <c r="I92" s="69">
        <f t="shared" si="91"/>
        <v>23.42867929078432</v>
      </c>
      <c r="J92" s="69">
        <f t="shared" si="92"/>
        <v>539.67867929078432</v>
      </c>
      <c r="K92" s="68">
        <f t="shared" si="93"/>
        <v>539.67867929078432</v>
      </c>
      <c r="L92" s="68">
        <f t="shared" si="94"/>
        <v>653.01120194184898</v>
      </c>
      <c r="M92" s="95">
        <f t="shared" si="95"/>
        <v>653.01120194184898</v>
      </c>
      <c r="N92" s="97">
        <f t="shared" si="63"/>
        <v>37.006030669460529</v>
      </c>
      <c r="O92" s="130">
        <f t="shared" si="64"/>
        <v>37.006030669460529</v>
      </c>
      <c r="P92" s="97">
        <f t="shared" si="65"/>
        <v>690.01723261130951</v>
      </c>
      <c r="Q92" s="98">
        <f t="shared" si="66"/>
        <v>690.01723261130951</v>
      </c>
      <c r="R92" s="139"/>
    </row>
    <row r="93" spans="1:1020" customFormat="1" ht="104.65" customHeight="1" x14ac:dyDescent="0.25">
      <c r="A93" s="114">
        <v>107</v>
      </c>
      <c r="B93" s="32" t="s">
        <v>430</v>
      </c>
      <c r="C93" s="63">
        <v>1</v>
      </c>
      <c r="D93" s="63" t="s">
        <v>431</v>
      </c>
      <c r="E93" s="32" t="s">
        <v>432</v>
      </c>
      <c r="F93" s="72">
        <v>8900</v>
      </c>
      <c r="G93" s="72">
        <f>C93*F93</f>
        <v>8900</v>
      </c>
      <c r="H93" s="58">
        <f>87000/1060540*F93</f>
        <v>730.09976049936824</v>
      </c>
      <c r="I93" s="58">
        <f t="shared" si="91"/>
        <v>730.09976049936824</v>
      </c>
      <c r="J93" s="58">
        <f t="shared" si="92"/>
        <v>9630.0997604993681</v>
      </c>
      <c r="K93" s="56">
        <f t="shared" si="93"/>
        <v>9630.0997604993681</v>
      </c>
      <c r="L93" s="57">
        <f t="shared" si="94"/>
        <v>11652.420710204235</v>
      </c>
      <c r="M93" s="56">
        <f t="shared" si="95"/>
        <v>11652.420710204235</v>
      </c>
      <c r="N93" s="97">
        <f t="shared" si="63"/>
        <v>660.34064483579016</v>
      </c>
      <c r="O93" s="130">
        <f t="shared" si="64"/>
        <v>660.34064483579016</v>
      </c>
      <c r="P93" s="97">
        <f t="shared" si="65"/>
        <v>12312.761355040026</v>
      </c>
      <c r="Q93" s="98">
        <f t="shared" si="66"/>
        <v>12312.761355040026</v>
      </c>
      <c r="R93" s="139"/>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1"/>
      <c r="VB93" s="1"/>
      <c r="VC93" s="1"/>
      <c r="VD93" s="1"/>
      <c r="VE93" s="1"/>
      <c r="VF93" s="1"/>
      <c r="VG93" s="1"/>
      <c r="VH93" s="1"/>
      <c r="VI93" s="1"/>
      <c r="VJ93" s="1"/>
      <c r="VK93" s="1"/>
      <c r="VL93" s="1"/>
      <c r="VM93" s="1"/>
      <c r="VN93" s="1"/>
      <c r="VO93" s="1"/>
      <c r="VP93" s="1"/>
      <c r="VQ93" s="1"/>
      <c r="VR93" s="1"/>
      <c r="VS93" s="1"/>
      <c r="VT93" s="1"/>
      <c r="VU93" s="1"/>
      <c r="VV93" s="1"/>
      <c r="VW93" s="1"/>
      <c r="VX93" s="1"/>
      <c r="VY93" s="1"/>
      <c r="VZ93" s="1"/>
      <c r="WA93" s="1"/>
      <c r="WB93" s="1"/>
      <c r="WC93" s="1"/>
      <c r="WD93" s="1"/>
      <c r="WE93" s="1"/>
      <c r="WF93" s="1"/>
      <c r="WG93" s="1"/>
      <c r="WH93" s="1"/>
      <c r="WI93" s="1"/>
      <c r="WJ93" s="1"/>
      <c r="WK93" s="1"/>
      <c r="WL93" s="1"/>
      <c r="WM93" s="1"/>
      <c r="WN93" s="1"/>
      <c r="WO93" s="1"/>
      <c r="WP93" s="1"/>
      <c r="WQ93" s="1"/>
      <c r="WR93" s="1"/>
      <c r="WS93" s="1"/>
      <c r="WT93" s="1"/>
      <c r="WU93" s="1"/>
      <c r="WV93" s="1"/>
      <c r="WW93" s="1"/>
      <c r="WX93" s="1"/>
      <c r="WY93" s="1"/>
      <c r="WZ93" s="1"/>
      <c r="XA93" s="1"/>
      <c r="XB93" s="1"/>
      <c r="XC93" s="1"/>
      <c r="XD93" s="1"/>
      <c r="XE93" s="1"/>
      <c r="XF93" s="1"/>
      <c r="XG93" s="1"/>
      <c r="XH93" s="1"/>
      <c r="XI93" s="1"/>
      <c r="XJ93" s="1"/>
      <c r="XK93" s="1"/>
      <c r="XL93" s="1"/>
      <c r="XM93" s="1"/>
      <c r="XN93" s="1"/>
      <c r="XO93" s="1"/>
      <c r="XP93" s="1"/>
      <c r="XQ93" s="1"/>
      <c r="XR93" s="1"/>
      <c r="XS93" s="1"/>
      <c r="XT93" s="1"/>
      <c r="XU93" s="1"/>
      <c r="XV93" s="1"/>
      <c r="XW93" s="1"/>
      <c r="XX93" s="1"/>
      <c r="XY93" s="1"/>
      <c r="XZ93" s="1"/>
      <c r="YA93" s="1"/>
      <c r="YB93" s="1"/>
      <c r="YC93" s="1"/>
      <c r="YD93" s="1"/>
      <c r="YE93" s="1"/>
      <c r="YF93" s="1"/>
      <c r="YG93" s="1"/>
      <c r="YH93" s="1"/>
      <c r="YI93" s="1"/>
      <c r="YJ93" s="1"/>
      <c r="YK93" s="1"/>
      <c r="YL93" s="1"/>
      <c r="YM93" s="1"/>
      <c r="YN93" s="1"/>
      <c r="YO93" s="1"/>
      <c r="YP93" s="1"/>
      <c r="YQ93" s="1"/>
      <c r="YR93" s="1"/>
      <c r="YS93" s="1"/>
      <c r="YT93" s="1"/>
      <c r="YU93" s="1"/>
      <c r="YV93" s="1"/>
      <c r="YW93" s="1"/>
      <c r="YX93" s="1"/>
      <c r="YY93" s="1"/>
      <c r="YZ93" s="1"/>
      <c r="ZA93" s="1"/>
      <c r="ZB93" s="1"/>
      <c r="ZC93" s="1"/>
      <c r="ZD93" s="1"/>
      <c r="ZE93" s="1"/>
      <c r="ZF93" s="1"/>
      <c r="ZG93" s="1"/>
      <c r="ZH93" s="1"/>
      <c r="ZI93" s="1"/>
      <c r="ZJ93" s="1"/>
      <c r="ZK93" s="1"/>
      <c r="ZL93" s="1"/>
      <c r="ZM93" s="1"/>
      <c r="ZN93" s="1"/>
      <c r="ZO93" s="1"/>
      <c r="ZP93" s="1"/>
      <c r="ZQ93" s="1"/>
      <c r="ZR93" s="1"/>
      <c r="ZS93" s="1"/>
      <c r="ZT93" s="1"/>
      <c r="ZU93" s="1"/>
      <c r="ZV93" s="1"/>
      <c r="ZW93" s="1"/>
      <c r="ZX93" s="1"/>
      <c r="ZY93" s="1"/>
      <c r="ZZ93" s="1"/>
      <c r="AAA93" s="1"/>
      <c r="AAB93" s="1"/>
      <c r="AAC93" s="1"/>
      <c r="AAD93" s="1"/>
      <c r="AAE93" s="1"/>
      <c r="AAF93" s="1"/>
      <c r="AAG93" s="1"/>
      <c r="AAH93" s="1"/>
      <c r="AAI93" s="1"/>
      <c r="AAJ93" s="1"/>
      <c r="AAK93" s="1"/>
      <c r="AAL93" s="1"/>
      <c r="AAM93" s="1"/>
      <c r="AAN93" s="1"/>
      <c r="AAO93" s="1"/>
      <c r="AAP93" s="1"/>
      <c r="AAQ93" s="1"/>
      <c r="AAR93" s="1"/>
      <c r="AAS93" s="1"/>
      <c r="AAT93" s="1"/>
      <c r="AAU93" s="1"/>
      <c r="AAV93" s="1"/>
      <c r="AAW93" s="1"/>
      <c r="AAX93" s="1"/>
      <c r="AAY93" s="1"/>
      <c r="AAZ93" s="1"/>
      <c r="ABA93" s="1"/>
      <c r="ABB93" s="1"/>
      <c r="ABC93" s="1"/>
      <c r="ABD93" s="1"/>
      <c r="ABE93" s="1"/>
      <c r="ABF93" s="1"/>
      <c r="ABG93" s="1"/>
      <c r="ABH93" s="1"/>
      <c r="ABI93" s="1"/>
      <c r="ABJ93" s="1"/>
      <c r="ABK93" s="1"/>
      <c r="ABL93" s="1"/>
      <c r="ABM93" s="1"/>
      <c r="ABN93" s="1"/>
      <c r="ABO93" s="1"/>
      <c r="ABP93" s="1"/>
      <c r="ABQ93" s="1"/>
      <c r="ABR93" s="1"/>
      <c r="ABS93" s="1"/>
      <c r="ABT93" s="1"/>
      <c r="ABU93" s="1"/>
      <c r="ABV93" s="1"/>
      <c r="ABW93" s="1"/>
      <c r="ABX93" s="1"/>
      <c r="ABY93" s="1"/>
      <c r="ABZ93" s="1"/>
      <c r="ACA93" s="1"/>
      <c r="ACB93" s="1"/>
      <c r="ACC93" s="1"/>
      <c r="ACD93" s="1"/>
      <c r="ACE93" s="1"/>
      <c r="ACF93" s="1"/>
      <c r="ACG93" s="1"/>
      <c r="ACH93" s="1"/>
      <c r="ACI93" s="1"/>
      <c r="ACJ93" s="1"/>
      <c r="ACK93" s="1"/>
      <c r="ACL93" s="1"/>
      <c r="ACM93" s="1"/>
      <c r="ACN93" s="1"/>
      <c r="ACO93" s="1"/>
      <c r="ACP93" s="1"/>
      <c r="ACQ93" s="1"/>
      <c r="ACR93" s="1"/>
      <c r="ACS93" s="1"/>
      <c r="ACT93" s="1"/>
      <c r="ACU93" s="1"/>
      <c r="ACV93" s="1"/>
      <c r="ACW93" s="1"/>
      <c r="ACX93" s="1"/>
      <c r="ACY93" s="1"/>
      <c r="ACZ93" s="1"/>
      <c r="ADA93" s="1"/>
      <c r="ADB93" s="1"/>
      <c r="ADC93" s="1"/>
      <c r="ADD93" s="1"/>
      <c r="ADE93" s="1"/>
      <c r="ADF93" s="1"/>
      <c r="ADG93" s="1"/>
      <c r="ADH93" s="1"/>
      <c r="ADI93" s="1"/>
      <c r="ADJ93" s="1"/>
      <c r="ADK93" s="1"/>
      <c r="ADL93" s="1"/>
      <c r="ADM93" s="1"/>
      <c r="ADN93" s="1"/>
      <c r="ADO93" s="1"/>
      <c r="ADP93" s="1"/>
      <c r="ADQ93" s="1"/>
      <c r="ADR93" s="1"/>
      <c r="ADS93" s="1"/>
      <c r="ADT93" s="1"/>
      <c r="ADU93" s="1"/>
      <c r="ADV93" s="1"/>
      <c r="ADW93" s="1"/>
      <c r="ADX93" s="1"/>
      <c r="ADY93" s="1"/>
      <c r="ADZ93" s="1"/>
      <c r="AEA93" s="1"/>
      <c r="AEB93" s="1"/>
      <c r="AEC93" s="1"/>
      <c r="AED93" s="1"/>
      <c r="AEE93" s="1"/>
      <c r="AEF93" s="1"/>
      <c r="AEG93" s="1"/>
      <c r="AEH93" s="1"/>
      <c r="AEI93" s="1"/>
      <c r="AEJ93" s="1"/>
      <c r="AEK93" s="1"/>
      <c r="AEL93" s="1"/>
      <c r="AEM93" s="1"/>
      <c r="AEN93" s="1"/>
      <c r="AEO93" s="1"/>
      <c r="AEP93" s="1"/>
      <c r="AEQ93" s="1"/>
      <c r="AER93" s="1"/>
      <c r="AES93" s="1"/>
      <c r="AET93" s="1"/>
      <c r="AEU93" s="1"/>
      <c r="AEV93" s="1"/>
      <c r="AEW93" s="1"/>
      <c r="AEX93" s="1"/>
      <c r="AEY93" s="1"/>
      <c r="AEZ93" s="1"/>
      <c r="AFA93" s="1"/>
      <c r="AFB93" s="1"/>
      <c r="AFC93" s="1"/>
      <c r="AFD93" s="1"/>
      <c r="AFE93" s="1"/>
      <c r="AFF93" s="1"/>
      <c r="AFG93" s="1"/>
      <c r="AFH93" s="1"/>
      <c r="AFI93" s="1"/>
      <c r="AFJ93" s="1"/>
      <c r="AFK93" s="1"/>
      <c r="AFL93" s="1"/>
      <c r="AFM93" s="1"/>
      <c r="AFN93" s="1"/>
      <c r="AFO93" s="1"/>
      <c r="AFP93" s="1"/>
      <c r="AFQ93" s="1"/>
      <c r="AFR93" s="1"/>
      <c r="AFS93" s="1"/>
      <c r="AFT93" s="1"/>
      <c r="AFU93" s="1"/>
      <c r="AFV93" s="1"/>
      <c r="AFW93" s="1"/>
      <c r="AFX93" s="1"/>
      <c r="AFY93" s="1"/>
      <c r="AFZ93" s="1"/>
      <c r="AGA93" s="1"/>
      <c r="AGB93" s="1"/>
      <c r="AGC93" s="1"/>
      <c r="AGD93" s="1"/>
      <c r="AGE93" s="1"/>
      <c r="AGF93" s="1"/>
      <c r="AGG93" s="1"/>
      <c r="AGH93" s="1"/>
      <c r="AGI93" s="1"/>
      <c r="AGJ93" s="1"/>
      <c r="AGK93" s="1"/>
      <c r="AGL93" s="1"/>
      <c r="AGM93" s="1"/>
      <c r="AGN93" s="1"/>
      <c r="AGO93" s="1"/>
      <c r="AGP93" s="1"/>
      <c r="AGQ93" s="1"/>
      <c r="AGR93" s="1"/>
      <c r="AGS93" s="1"/>
      <c r="AGT93" s="1"/>
      <c r="AGU93" s="1"/>
      <c r="AGV93" s="1"/>
      <c r="AGW93" s="1"/>
      <c r="AGX93" s="1"/>
      <c r="AGY93" s="1"/>
      <c r="AGZ93" s="1"/>
      <c r="AHA93" s="1"/>
      <c r="AHB93" s="1"/>
      <c r="AHC93" s="1"/>
      <c r="AHD93" s="1"/>
      <c r="AHE93" s="1"/>
      <c r="AHF93" s="1"/>
      <c r="AHG93" s="1"/>
      <c r="AHH93" s="1"/>
      <c r="AHI93" s="1"/>
      <c r="AHJ93" s="1"/>
      <c r="AHK93" s="1"/>
      <c r="AHL93" s="1"/>
      <c r="AHM93" s="1"/>
      <c r="AHN93" s="1"/>
      <c r="AHO93" s="1"/>
      <c r="AHP93" s="1"/>
      <c r="AHQ93" s="1"/>
      <c r="AHR93" s="1"/>
      <c r="AHS93" s="1"/>
      <c r="AHT93" s="1"/>
      <c r="AHU93" s="1"/>
      <c r="AHV93" s="1"/>
      <c r="AHW93" s="1"/>
      <c r="AHX93" s="1"/>
      <c r="AHY93" s="1"/>
      <c r="AHZ93" s="1"/>
      <c r="AIA93" s="1"/>
      <c r="AIB93" s="1"/>
      <c r="AIC93" s="1"/>
      <c r="AID93" s="1"/>
      <c r="AIE93" s="1"/>
      <c r="AIF93" s="1"/>
      <c r="AIG93" s="1"/>
      <c r="AIH93" s="1"/>
      <c r="AII93" s="1"/>
      <c r="AIJ93" s="1"/>
      <c r="AIK93" s="1"/>
      <c r="AIL93" s="1"/>
      <c r="AIM93" s="1"/>
      <c r="AIN93" s="1"/>
      <c r="AIO93" s="1"/>
      <c r="AIP93" s="1"/>
      <c r="AIQ93" s="1"/>
      <c r="AIR93" s="1"/>
      <c r="AIS93" s="1"/>
      <c r="AIT93" s="1"/>
      <c r="AIU93" s="1"/>
      <c r="AIV93" s="1"/>
      <c r="AIW93" s="1"/>
      <c r="AIX93" s="1"/>
      <c r="AIY93" s="1"/>
      <c r="AIZ93" s="1"/>
      <c r="AJA93" s="1"/>
      <c r="AJB93" s="1"/>
      <c r="AJC93" s="1"/>
      <c r="AJD93" s="1"/>
      <c r="AJE93" s="1"/>
      <c r="AJF93" s="1"/>
      <c r="AJG93" s="1"/>
      <c r="AJH93" s="1"/>
      <c r="AJI93" s="1"/>
      <c r="AJJ93" s="1"/>
      <c r="AJK93" s="1"/>
      <c r="AJL93" s="1"/>
      <c r="AJM93" s="1"/>
      <c r="AJN93" s="1"/>
      <c r="AJO93" s="1"/>
      <c r="AJP93" s="1"/>
      <c r="AJQ93" s="1"/>
      <c r="AJR93" s="1"/>
      <c r="AJS93" s="1"/>
      <c r="AJT93" s="1"/>
      <c r="AJU93" s="1"/>
      <c r="AJV93" s="1"/>
      <c r="AJW93" s="1"/>
      <c r="AJX93" s="1"/>
      <c r="AJY93" s="1"/>
      <c r="AJZ93" s="1"/>
      <c r="AKA93" s="1"/>
      <c r="AKB93" s="1"/>
      <c r="AKC93" s="1"/>
      <c r="AKD93" s="1"/>
      <c r="AKE93" s="1"/>
      <c r="AKF93" s="1"/>
      <c r="AKG93" s="1"/>
      <c r="AKH93" s="1"/>
      <c r="AKI93" s="1"/>
      <c r="AKJ93" s="1"/>
      <c r="AKK93" s="1"/>
      <c r="AKL93" s="1"/>
      <c r="AKM93" s="1"/>
      <c r="AKN93" s="1"/>
      <c r="AKO93" s="1"/>
      <c r="AKP93" s="1"/>
      <c r="AKQ93" s="1"/>
      <c r="AKR93" s="1"/>
      <c r="AKS93" s="1"/>
      <c r="AKT93" s="1"/>
      <c r="AKU93" s="1"/>
      <c r="AKV93" s="1"/>
      <c r="AKW93" s="1"/>
      <c r="AKX93" s="1"/>
      <c r="AKY93" s="1"/>
      <c r="AKZ93" s="1"/>
      <c r="ALA93" s="1"/>
      <c r="ALB93" s="1"/>
      <c r="ALC93" s="1"/>
      <c r="ALD93" s="1"/>
      <c r="ALE93" s="1"/>
      <c r="ALF93" s="1"/>
      <c r="ALG93" s="1"/>
      <c r="ALH93" s="1"/>
      <c r="ALI93" s="1"/>
      <c r="ALJ93" s="1"/>
      <c r="ALK93" s="1"/>
      <c r="ALL93" s="1"/>
      <c r="ALM93" s="1"/>
      <c r="ALN93" s="1"/>
      <c r="ALO93" s="1"/>
      <c r="ALP93" s="1"/>
      <c r="ALQ93" s="1"/>
      <c r="ALR93" s="1"/>
      <c r="ALS93" s="1"/>
      <c r="ALT93" s="1"/>
      <c r="ALU93" s="1"/>
      <c r="ALV93" s="1"/>
      <c r="ALW93" s="1"/>
      <c r="ALX93" s="1"/>
      <c r="ALY93" s="1"/>
      <c r="ALZ93" s="1"/>
      <c r="AMA93" s="1"/>
      <c r="AMB93" s="1"/>
      <c r="AMC93" s="1"/>
      <c r="AMD93" s="1"/>
      <c r="AME93" s="1"/>
      <c r="AMF93" s="1"/>
    </row>
    <row r="94" spans="1:1020" ht="84.4" customHeight="1" x14ac:dyDescent="0.25">
      <c r="A94" s="114">
        <v>107</v>
      </c>
      <c r="B94" s="32" t="s">
        <v>297</v>
      </c>
      <c r="C94" s="63">
        <v>1</v>
      </c>
      <c r="D94" s="3" t="s">
        <v>258</v>
      </c>
      <c r="E94" s="32" t="s">
        <v>288</v>
      </c>
      <c r="F94" s="50">
        <v>5937.5</v>
      </c>
      <c r="G94" s="50">
        <f t="shared" si="90"/>
        <v>5937.5</v>
      </c>
      <c r="H94" s="69">
        <f>85000/1872971.56*'2 NP'!F94</f>
        <v>269.4581758625315</v>
      </c>
      <c r="I94" s="69">
        <f t="shared" si="91"/>
        <v>269.4581758625315</v>
      </c>
      <c r="J94" s="69">
        <f t="shared" si="92"/>
        <v>6206.9581758625318</v>
      </c>
      <c r="K94" s="68">
        <f t="shared" si="93"/>
        <v>6206.9581758625318</v>
      </c>
      <c r="L94" s="68">
        <f t="shared" si="94"/>
        <v>7510.4193927936631</v>
      </c>
      <c r="M94" s="95">
        <f t="shared" si="95"/>
        <v>7510.4193927936631</v>
      </c>
      <c r="N94" s="97">
        <f t="shared" si="63"/>
        <v>425.6141541887107</v>
      </c>
      <c r="O94" s="130">
        <f t="shared" si="64"/>
        <v>425.6141541887107</v>
      </c>
      <c r="P94" s="97">
        <f t="shared" si="65"/>
        <v>7936.033546982374</v>
      </c>
      <c r="Q94" s="98">
        <f t="shared" si="66"/>
        <v>7936.033546982374</v>
      </c>
      <c r="R94" s="139"/>
    </row>
    <row r="95" spans="1:1020" ht="124.5" customHeight="1" x14ac:dyDescent="0.25">
      <c r="A95" s="114" t="s">
        <v>46</v>
      </c>
      <c r="B95" s="32" t="s">
        <v>39</v>
      </c>
      <c r="C95" s="100">
        <v>1</v>
      </c>
      <c r="D95" s="3" t="s">
        <v>124</v>
      </c>
      <c r="E95" s="32" t="s">
        <v>123</v>
      </c>
      <c r="F95" s="50">
        <v>3276.25</v>
      </c>
      <c r="G95" s="50">
        <f t="shared" si="90"/>
        <v>3276.25</v>
      </c>
      <c r="H95" s="69">
        <f>85000/1872971.56*'2 NP'!F95</f>
        <v>148.68418503909371</v>
      </c>
      <c r="I95" s="69">
        <f t="shared" si="91"/>
        <v>148.68418503909371</v>
      </c>
      <c r="J95" s="69">
        <f t="shared" si="92"/>
        <v>3424.9341850390938</v>
      </c>
      <c r="K95" s="68">
        <f t="shared" si="93"/>
        <v>3424.9341850390938</v>
      </c>
      <c r="L95" s="68">
        <f t="shared" si="94"/>
        <v>4144.1703638973031</v>
      </c>
      <c r="M95" s="95">
        <f t="shared" si="95"/>
        <v>4144.1703638973031</v>
      </c>
      <c r="N95" s="97">
        <f t="shared" si="63"/>
        <v>234.8494101323391</v>
      </c>
      <c r="O95" s="130">
        <f t="shared" si="64"/>
        <v>234.8494101323391</v>
      </c>
      <c r="P95" s="97">
        <f t="shared" si="65"/>
        <v>4379.0197740296426</v>
      </c>
      <c r="Q95" s="98">
        <f t="shared" si="66"/>
        <v>4379.0197740296426</v>
      </c>
      <c r="R95" s="139"/>
    </row>
    <row r="96" spans="1:1020" ht="104.45" customHeight="1" x14ac:dyDescent="0.25">
      <c r="A96" s="114" t="s">
        <v>46</v>
      </c>
      <c r="B96" s="32" t="s">
        <v>69</v>
      </c>
      <c r="C96" s="63">
        <v>2</v>
      </c>
      <c r="D96" s="3"/>
      <c r="E96" s="32" t="s">
        <v>70</v>
      </c>
      <c r="F96" s="50">
        <v>2365</v>
      </c>
      <c r="G96" s="50">
        <f t="shared" si="90"/>
        <v>4730</v>
      </c>
      <c r="H96" s="69">
        <f>85000/1872971.56*'2 NP'!F96</f>
        <v>107.32944604882307</v>
      </c>
      <c r="I96" s="69">
        <f t="shared" si="91"/>
        <v>214.65889209764615</v>
      </c>
      <c r="J96" s="69">
        <f t="shared" si="92"/>
        <v>2472.3294460488232</v>
      </c>
      <c r="K96" s="68">
        <f t="shared" si="93"/>
        <v>4944.6588920976465</v>
      </c>
      <c r="L96" s="68">
        <f t="shared" si="94"/>
        <v>2991.5186297190762</v>
      </c>
      <c r="M96" s="95">
        <f t="shared" si="95"/>
        <v>5983.0372594381524</v>
      </c>
      <c r="N96" s="97">
        <f t="shared" si="63"/>
        <v>169.5288378368507</v>
      </c>
      <c r="O96" s="130">
        <f t="shared" si="64"/>
        <v>339.0576756737014</v>
      </c>
      <c r="P96" s="97">
        <f t="shared" si="65"/>
        <v>3161.0474675559271</v>
      </c>
      <c r="Q96" s="98">
        <f t="shared" si="66"/>
        <v>6322.0949351118543</v>
      </c>
      <c r="R96" s="139"/>
    </row>
    <row r="97" spans="1:1020" s="5" customFormat="1" ht="111.4" customHeight="1" x14ac:dyDescent="0.25">
      <c r="A97" s="114">
        <v>107</v>
      </c>
      <c r="B97" s="7" t="s">
        <v>185</v>
      </c>
      <c r="C97" s="65">
        <v>1</v>
      </c>
      <c r="D97" s="7" t="s">
        <v>188</v>
      </c>
      <c r="E97" s="7" t="s">
        <v>186</v>
      </c>
      <c r="F97" s="50">
        <v>722.5</v>
      </c>
      <c r="G97" s="50">
        <f t="shared" si="90"/>
        <v>722.5</v>
      </c>
      <c r="H97" s="69">
        <f>85000/1872971.56*'2 NP'!F97</f>
        <v>32.78880539969331</v>
      </c>
      <c r="I97" s="69">
        <f t="shared" si="91"/>
        <v>32.78880539969331</v>
      </c>
      <c r="J97" s="69">
        <f t="shared" si="92"/>
        <v>755.28880539969327</v>
      </c>
      <c r="K97" s="68">
        <f t="shared" si="93"/>
        <v>755.28880539969327</v>
      </c>
      <c r="L97" s="68">
        <f t="shared" si="94"/>
        <v>913.89945453362884</v>
      </c>
      <c r="M97" s="95">
        <f t="shared" si="95"/>
        <v>913.89945453362884</v>
      </c>
      <c r="N97" s="97">
        <f t="shared" si="63"/>
        <v>51.790522341278901</v>
      </c>
      <c r="O97" s="130">
        <f t="shared" si="64"/>
        <v>51.790522341278901</v>
      </c>
      <c r="P97" s="97">
        <f t="shared" si="65"/>
        <v>965.68997687490776</v>
      </c>
      <c r="Q97" s="98">
        <f t="shared" si="66"/>
        <v>965.68997687490776</v>
      </c>
      <c r="R97" s="141"/>
    </row>
    <row r="98" spans="1:1020" s="5" customFormat="1" ht="111.4" customHeight="1" x14ac:dyDescent="0.25">
      <c r="A98" s="114">
        <v>107</v>
      </c>
      <c r="B98" s="7" t="s">
        <v>190</v>
      </c>
      <c r="C98" s="104">
        <v>1</v>
      </c>
      <c r="D98" s="7">
        <v>1500</v>
      </c>
      <c r="E98" s="7" t="s">
        <v>191</v>
      </c>
      <c r="F98" s="50">
        <v>1055</v>
      </c>
      <c r="G98" s="50">
        <f t="shared" si="90"/>
        <v>1055</v>
      </c>
      <c r="H98" s="69">
        <f>85000/1872971.56*'2 NP'!F98</f>
        <v>47.878463247995072</v>
      </c>
      <c r="I98" s="69">
        <f t="shared" si="91"/>
        <v>47.878463247995072</v>
      </c>
      <c r="J98" s="69">
        <f t="shared" si="92"/>
        <v>1102.8784632479951</v>
      </c>
      <c r="K98" s="68">
        <f t="shared" si="93"/>
        <v>1102.8784632479951</v>
      </c>
      <c r="L98" s="68">
        <f t="shared" si="94"/>
        <v>1334.4829405300741</v>
      </c>
      <c r="M98" s="95">
        <f t="shared" si="95"/>
        <v>1334.4829405300741</v>
      </c>
      <c r="N98" s="97">
        <f t="shared" si="63"/>
        <v>75.624914975846707</v>
      </c>
      <c r="O98" s="130">
        <f t="shared" si="64"/>
        <v>75.624914975846707</v>
      </c>
      <c r="P98" s="97">
        <f t="shared" si="65"/>
        <v>1410.1078555059207</v>
      </c>
      <c r="Q98" s="98">
        <f t="shared" si="66"/>
        <v>1410.1078555059207</v>
      </c>
      <c r="R98" s="141"/>
    </row>
    <row r="99" spans="1:1020" x14ac:dyDescent="0.25">
      <c r="A99" s="144" t="s">
        <v>48</v>
      </c>
      <c r="B99" s="29" t="s">
        <v>42</v>
      </c>
      <c r="C99" s="103"/>
      <c r="D99" s="42"/>
      <c r="E99" s="31"/>
      <c r="F99" s="51"/>
      <c r="G99" s="51"/>
      <c r="H99" s="51"/>
      <c r="I99" s="51"/>
      <c r="J99" s="51"/>
      <c r="K99" s="51"/>
      <c r="L99" s="51"/>
      <c r="M99" s="96"/>
      <c r="N99" s="96"/>
      <c r="O99" s="96"/>
      <c r="P99" s="134"/>
      <c r="Q99" s="99"/>
      <c r="R99" s="149">
        <f>SUM(Q100:Q126)</f>
        <v>749279.53334279184</v>
      </c>
    </row>
    <row r="100" spans="1:1020" customFormat="1" ht="118.9" customHeight="1" x14ac:dyDescent="0.25">
      <c r="A100" s="114" t="s">
        <v>48</v>
      </c>
      <c r="B100" s="32" t="s">
        <v>433</v>
      </c>
      <c r="C100" s="63">
        <v>1</v>
      </c>
      <c r="D100" s="63"/>
      <c r="E100" s="32" t="s">
        <v>389</v>
      </c>
      <c r="F100" s="72">
        <v>67000</v>
      </c>
      <c r="G100" s="72">
        <f>C100*F100</f>
        <v>67000</v>
      </c>
      <c r="H100" s="58">
        <f>87000/1060540*F100</f>
        <v>5496.256623984008</v>
      </c>
      <c r="I100" s="58">
        <f t="shared" ref="I100:I104" si="96">C100*H100</f>
        <v>5496.256623984008</v>
      </c>
      <c r="J100" s="58">
        <f t="shared" ref="J100:K104" si="97">F100+H100</f>
        <v>72496.256623984009</v>
      </c>
      <c r="K100" s="56">
        <f t="shared" si="97"/>
        <v>72496.256623984009</v>
      </c>
      <c r="L100" s="57">
        <f t="shared" ref="L100:M104" si="98">J100*1.21</f>
        <v>87720.470515020643</v>
      </c>
      <c r="M100" s="56">
        <f t="shared" si="98"/>
        <v>87720.470515020643</v>
      </c>
      <c r="N100" s="97">
        <f t="shared" si="63"/>
        <v>4971.1037307862853</v>
      </c>
      <c r="O100" s="130">
        <f t="shared" si="64"/>
        <v>4971.1037307862853</v>
      </c>
      <c r="P100" s="97">
        <f t="shared" si="65"/>
        <v>92691.574245806929</v>
      </c>
      <c r="Q100" s="98">
        <f t="shared" si="66"/>
        <v>92691.574245806929</v>
      </c>
      <c r="R100" s="139"/>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c r="IY100" s="1"/>
      <c r="IZ100" s="1"/>
      <c r="JA100" s="1"/>
      <c r="JB100" s="1"/>
      <c r="JC100" s="1"/>
      <c r="JD100" s="1"/>
      <c r="JE100" s="1"/>
      <c r="JF100" s="1"/>
      <c r="JG100" s="1"/>
      <c r="JH100" s="1"/>
      <c r="JI100" s="1"/>
      <c r="JJ100" s="1"/>
      <c r="JK100" s="1"/>
      <c r="JL100" s="1"/>
      <c r="JM100" s="1"/>
      <c r="JN100" s="1"/>
      <c r="JO100" s="1"/>
      <c r="JP100" s="1"/>
      <c r="JQ100" s="1"/>
      <c r="JR100" s="1"/>
      <c r="JS100" s="1"/>
      <c r="JT100" s="1"/>
      <c r="JU100" s="1"/>
      <c r="JV100" s="1"/>
      <c r="JW100" s="1"/>
      <c r="JX100" s="1"/>
      <c r="JY100" s="1"/>
      <c r="JZ100" s="1"/>
      <c r="KA100" s="1"/>
      <c r="KB100" s="1"/>
      <c r="KC100" s="1"/>
      <c r="KD100" s="1"/>
      <c r="KE100" s="1"/>
      <c r="KF100" s="1"/>
      <c r="KG100" s="1"/>
      <c r="KH100" s="1"/>
      <c r="KI100" s="1"/>
      <c r="KJ100" s="1"/>
      <c r="KK100" s="1"/>
      <c r="KL100" s="1"/>
      <c r="KM100" s="1"/>
      <c r="KN100" s="1"/>
      <c r="KO100" s="1"/>
      <c r="KP100" s="1"/>
      <c r="KQ100" s="1"/>
      <c r="KR100" s="1"/>
      <c r="KS100" s="1"/>
      <c r="KT100" s="1"/>
      <c r="KU100" s="1"/>
      <c r="KV100" s="1"/>
      <c r="KW100" s="1"/>
      <c r="KX100" s="1"/>
      <c r="KY100" s="1"/>
      <c r="KZ100" s="1"/>
      <c r="LA100" s="1"/>
      <c r="LB100" s="1"/>
      <c r="LC100" s="1"/>
      <c r="LD100" s="1"/>
      <c r="LE100" s="1"/>
      <c r="LF100" s="1"/>
      <c r="LG100" s="1"/>
      <c r="LH100" s="1"/>
      <c r="LI100" s="1"/>
      <c r="LJ100" s="1"/>
      <c r="LK100" s="1"/>
      <c r="LL100" s="1"/>
      <c r="LM100" s="1"/>
      <c r="LN100" s="1"/>
      <c r="LO100" s="1"/>
      <c r="LP100" s="1"/>
      <c r="LQ100" s="1"/>
      <c r="LR100" s="1"/>
      <c r="LS100" s="1"/>
      <c r="LT100" s="1"/>
      <c r="LU100" s="1"/>
      <c r="LV100" s="1"/>
      <c r="LW100" s="1"/>
      <c r="LX100" s="1"/>
      <c r="LY100" s="1"/>
      <c r="LZ100" s="1"/>
      <c r="MA100" s="1"/>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
      <c r="NE100" s="1"/>
      <c r="NF100" s="1"/>
      <c r="NG100" s="1"/>
      <c r="NH100" s="1"/>
      <c r="NI100" s="1"/>
      <c r="NJ100" s="1"/>
      <c r="NK100" s="1"/>
      <c r="NL100" s="1"/>
      <c r="NM100" s="1"/>
      <c r="NN100" s="1"/>
      <c r="NO100" s="1"/>
      <c r="NP100" s="1"/>
      <c r="NQ100" s="1"/>
      <c r="NR100" s="1"/>
      <c r="NS100" s="1"/>
      <c r="NT100" s="1"/>
      <c r="NU100" s="1"/>
      <c r="NV100" s="1"/>
      <c r="NW100" s="1"/>
      <c r="NX100" s="1"/>
      <c r="NY100" s="1"/>
      <c r="NZ100" s="1"/>
      <c r="OA100" s="1"/>
      <c r="OB100" s="1"/>
      <c r="OC100" s="1"/>
      <c r="OD100" s="1"/>
      <c r="OE100" s="1"/>
      <c r="OF100" s="1"/>
      <c r="OG100" s="1"/>
      <c r="OH100" s="1"/>
      <c r="OI100" s="1"/>
      <c r="OJ100" s="1"/>
      <c r="OK100" s="1"/>
      <c r="OL100" s="1"/>
      <c r="OM100" s="1"/>
      <c r="ON100" s="1"/>
      <c r="OO100" s="1"/>
      <c r="OP100" s="1"/>
      <c r="OQ100" s="1"/>
      <c r="OR100" s="1"/>
      <c r="OS100" s="1"/>
      <c r="OT100" s="1"/>
      <c r="OU100" s="1"/>
      <c r="OV100" s="1"/>
      <c r="OW100" s="1"/>
      <c r="OX100" s="1"/>
      <c r="OY100" s="1"/>
      <c r="OZ100" s="1"/>
      <c r="PA100" s="1"/>
      <c r="PB100" s="1"/>
      <c r="PC100" s="1"/>
      <c r="PD100" s="1"/>
      <c r="PE100" s="1"/>
      <c r="PF100" s="1"/>
      <c r="PG100" s="1"/>
      <c r="PH100" s="1"/>
      <c r="PI100" s="1"/>
      <c r="PJ100" s="1"/>
      <c r="PK100" s="1"/>
      <c r="PL100" s="1"/>
      <c r="PM100" s="1"/>
      <c r="PN100" s="1"/>
      <c r="PO100" s="1"/>
      <c r="PP100" s="1"/>
      <c r="PQ100" s="1"/>
      <c r="PR100" s="1"/>
      <c r="PS100" s="1"/>
      <c r="PT100" s="1"/>
      <c r="PU100" s="1"/>
      <c r="PV100" s="1"/>
      <c r="PW100" s="1"/>
      <c r="PX100" s="1"/>
      <c r="PY100" s="1"/>
      <c r="PZ100" s="1"/>
      <c r="QA100" s="1"/>
      <c r="QB100" s="1"/>
      <c r="QC100" s="1"/>
      <c r="QD100" s="1"/>
      <c r="QE100" s="1"/>
      <c r="QF100" s="1"/>
      <c r="QG100" s="1"/>
      <c r="QH100" s="1"/>
      <c r="QI100" s="1"/>
      <c r="QJ100" s="1"/>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
      <c r="RM100" s="1"/>
      <c r="RN100" s="1"/>
      <c r="RO100" s="1"/>
      <c r="RP100" s="1"/>
      <c r="RQ100" s="1"/>
      <c r="RR100" s="1"/>
      <c r="RS100" s="1"/>
      <c r="RT100" s="1"/>
      <c r="RU100" s="1"/>
      <c r="RV100" s="1"/>
      <c r="RW100" s="1"/>
      <c r="RX100" s="1"/>
      <c r="RY100" s="1"/>
      <c r="RZ100" s="1"/>
      <c r="SA100" s="1"/>
      <c r="SB100" s="1"/>
      <c r="SC100" s="1"/>
      <c r="SD100" s="1"/>
      <c r="SE100" s="1"/>
      <c r="SF100" s="1"/>
      <c r="SG100" s="1"/>
      <c r="SH100" s="1"/>
      <c r="SI100" s="1"/>
      <c r="SJ100" s="1"/>
      <c r="SK100" s="1"/>
      <c r="SL100" s="1"/>
      <c r="SM100" s="1"/>
      <c r="SN100" s="1"/>
      <c r="SO100" s="1"/>
      <c r="SP100" s="1"/>
      <c r="SQ100" s="1"/>
      <c r="SR100" s="1"/>
      <c r="SS100" s="1"/>
      <c r="ST100" s="1"/>
      <c r="SU100" s="1"/>
      <c r="SV100" s="1"/>
      <c r="SW100" s="1"/>
      <c r="SX100" s="1"/>
      <c r="SY100" s="1"/>
      <c r="SZ100" s="1"/>
      <c r="TA100" s="1"/>
      <c r="TB100" s="1"/>
      <c r="TC100" s="1"/>
      <c r="TD100" s="1"/>
      <c r="TE100" s="1"/>
      <c r="TF100" s="1"/>
      <c r="TG100" s="1"/>
      <c r="TH100" s="1"/>
      <c r="TI100" s="1"/>
      <c r="TJ100" s="1"/>
      <c r="TK100" s="1"/>
      <c r="TL100" s="1"/>
      <c r="TM100" s="1"/>
      <c r="TN100" s="1"/>
      <c r="TO100" s="1"/>
      <c r="TP100" s="1"/>
      <c r="TQ100" s="1"/>
      <c r="TR100" s="1"/>
      <c r="TS100" s="1"/>
      <c r="TT100" s="1"/>
      <c r="TU100" s="1"/>
      <c r="TV100" s="1"/>
      <c r="TW100" s="1"/>
      <c r="TX100" s="1"/>
      <c r="TY100" s="1"/>
      <c r="TZ100" s="1"/>
      <c r="UA100" s="1"/>
      <c r="UB100" s="1"/>
      <c r="UC100" s="1"/>
      <c r="UD100" s="1"/>
      <c r="UE100" s="1"/>
      <c r="UF100" s="1"/>
      <c r="UG100" s="1"/>
      <c r="UH100" s="1"/>
      <c r="UI100" s="1"/>
      <c r="UJ100" s="1"/>
      <c r="UK100" s="1"/>
      <c r="UL100" s="1"/>
      <c r="UM100" s="1"/>
      <c r="UN100" s="1"/>
      <c r="UO100" s="1"/>
      <c r="UP100" s="1"/>
      <c r="UQ100" s="1"/>
      <c r="UR100" s="1"/>
      <c r="US100" s="1"/>
      <c r="UT100" s="1"/>
      <c r="UU100" s="1"/>
      <c r="UV100" s="1"/>
      <c r="UW100" s="1"/>
      <c r="UX100" s="1"/>
      <c r="UY100" s="1"/>
      <c r="UZ100" s="1"/>
      <c r="VA100" s="1"/>
      <c r="VB100" s="1"/>
      <c r="VC100" s="1"/>
      <c r="VD100" s="1"/>
      <c r="VE100" s="1"/>
      <c r="VF100" s="1"/>
      <c r="VG100" s="1"/>
      <c r="VH100" s="1"/>
      <c r="VI100" s="1"/>
      <c r="VJ100" s="1"/>
      <c r="VK100" s="1"/>
      <c r="VL100" s="1"/>
      <c r="VM100" s="1"/>
      <c r="VN100" s="1"/>
      <c r="VO100" s="1"/>
      <c r="VP100" s="1"/>
      <c r="VQ100" s="1"/>
      <c r="VR100" s="1"/>
      <c r="VS100" s="1"/>
      <c r="VT100" s="1"/>
      <c r="VU100" s="1"/>
      <c r="VV100" s="1"/>
      <c r="VW100" s="1"/>
      <c r="VX100" s="1"/>
      <c r="VY100" s="1"/>
      <c r="VZ100" s="1"/>
      <c r="WA100" s="1"/>
      <c r="WB100" s="1"/>
      <c r="WC100" s="1"/>
      <c r="WD100" s="1"/>
      <c r="WE100" s="1"/>
      <c r="WF100" s="1"/>
      <c r="WG100" s="1"/>
      <c r="WH100" s="1"/>
      <c r="WI100" s="1"/>
      <c r="WJ100" s="1"/>
      <c r="WK100" s="1"/>
      <c r="WL100" s="1"/>
      <c r="WM100" s="1"/>
      <c r="WN100" s="1"/>
      <c r="WO100" s="1"/>
      <c r="WP100" s="1"/>
      <c r="WQ100" s="1"/>
      <c r="WR100" s="1"/>
      <c r="WS100" s="1"/>
      <c r="WT100" s="1"/>
      <c r="WU100" s="1"/>
      <c r="WV100" s="1"/>
      <c r="WW100" s="1"/>
      <c r="WX100" s="1"/>
      <c r="WY100" s="1"/>
      <c r="WZ100" s="1"/>
      <c r="XA100" s="1"/>
      <c r="XB100" s="1"/>
      <c r="XC100" s="1"/>
      <c r="XD100" s="1"/>
      <c r="XE100" s="1"/>
      <c r="XF100" s="1"/>
      <c r="XG100" s="1"/>
      <c r="XH100" s="1"/>
      <c r="XI100" s="1"/>
      <c r="XJ100" s="1"/>
      <c r="XK100" s="1"/>
      <c r="XL100" s="1"/>
      <c r="XM100" s="1"/>
      <c r="XN100" s="1"/>
      <c r="XO100" s="1"/>
      <c r="XP100" s="1"/>
      <c r="XQ100" s="1"/>
      <c r="XR100" s="1"/>
      <c r="XS100" s="1"/>
      <c r="XT100" s="1"/>
      <c r="XU100" s="1"/>
      <c r="XV100" s="1"/>
      <c r="XW100" s="1"/>
      <c r="XX100" s="1"/>
      <c r="XY100" s="1"/>
      <c r="XZ100" s="1"/>
      <c r="YA100" s="1"/>
      <c r="YB100" s="1"/>
      <c r="YC100" s="1"/>
      <c r="YD100" s="1"/>
      <c r="YE100" s="1"/>
      <c r="YF100" s="1"/>
      <c r="YG100" s="1"/>
      <c r="YH100" s="1"/>
      <c r="YI100" s="1"/>
      <c r="YJ100" s="1"/>
      <c r="YK100" s="1"/>
      <c r="YL100" s="1"/>
      <c r="YM100" s="1"/>
      <c r="YN100" s="1"/>
      <c r="YO100" s="1"/>
      <c r="YP100" s="1"/>
      <c r="YQ100" s="1"/>
      <c r="YR100" s="1"/>
      <c r="YS100" s="1"/>
      <c r="YT100" s="1"/>
      <c r="YU100" s="1"/>
      <c r="YV100" s="1"/>
      <c r="YW100" s="1"/>
      <c r="YX100" s="1"/>
      <c r="YY100" s="1"/>
      <c r="YZ100" s="1"/>
      <c r="ZA100" s="1"/>
      <c r="ZB100" s="1"/>
      <c r="ZC100" s="1"/>
      <c r="ZD100" s="1"/>
      <c r="ZE100" s="1"/>
      <c r="ZF100" s="1"/>
      <c r="ZG100" s="1"/>
      <c r="ZH100" s="1"/>
      <c r="ZI100" s="1"/>
      <c r="ZJ100" s="1"/>
      <c r="ZK100" s="1"/>
      <c r="ZL100" s="1"/>
      <c r="ZM100" s="1"/>
      <c r="ZN100" s="1"/>
      <c r="ZO100" s="1"/>
      <c r="ZP100" s="1"/>
      <c r="ZQ100" s="1"/>
      <c r="ZR100" s="1"/>
      <c r="ZS100" s="1"/>
      <c r="ZT100" s="1"/>
      <c r="ZU100" s="1"/>
      <c r="ZV100" s="1"/>
      <c r="ZW100" s="1"/>
      <c r="ZX100" s="1"/>
      <c r="ZY100" s="1"/>
      <c r="ZZ100" s="1"/>
      <c r="AAA100" s="1"/>
      <c r="AAB100" s="1"/>
      <c r="AAC100" s="1"/>
      <c r="AAD100" s="1"/>
      <c r="AAE100" s="1"/>
      <c r="AAF100" s="1"/>
      <c r="AAG100" s="1"/>
      <c r="AAH100" s="1"/>
      <c r="AAI100" s="1"/>
      <c r="AAJ100" s="1"/>
      <c r="AAK100" s="1"/>
      <c r="AAL100" s="1"/>
      <c r="AAM100" s="1"/>
      <c r="AAN100" s="1"/>
      <c r="AAO100" s="1"/>
      <c r="AAP100" s="1"/>
      <c r="AAQ100" s="1"/>
      <c r="AAR100" s="1"/>
      <c r="AAS100" s="1"/>
      <c r="AAT100" s="1"/>
      <c r="AAU100" s="1"/>
      <c r="AAV100" s="1"/>
      <c r="AAW100" s="1"/>
      <c r="AAX100" s="1"/>
      <c r="AAY100" s="1"/>
      <c r="AAZ100" s="1"/>
      <c r="ABA100" s="1"/>
      <c r="ABB100" s="1"/>
      <c r="ABC100" s="1"/>
      <c r="ABD100" s="1"/>
      <c r="ABE100" s="1"/>
      <c r="ABF100" s="1"/>
      <c r="ABG100" s="1"/>
      <c r="ABH100" s="1"/>
      <c r="ABI100" s="1"/>
      <c r="ABJ100" s="1"/>
      <c r="ABK100" s="1"/>
      <c r="ABL100" s="1"/>
      <c r="ABM100" s="1"/>
      <c r="ABN100" s="1"/>
      <c r="ABO100" s="1"/>
      <c r="ABP100" s="1"/>
      <c r="ABQ100" s="1"/>
      <c r="ABR100" s="1"/>
      <c r="ABS100" s="1"/>
      <c r="ABT100" s="1"/>
      <c r="ABU100" s="1"/>
      <c r="ABV100" s="1"/>
      <c r="ABW100" s="1"/>
      <c r="ABX100" s="1"/>
      <c r="ABY100" s="1"/>
      <c r="ABZ100" s="1"/>
      <c r="ACA100" s="1"/>
      <c r="ACB100" s="1"/>
      <c r="ACC100" s="1"/>
      <c r="ACD100" s="1"/>
      <c r="ACE100" s="1"/>
      <c r="ACF100" s="1"/>
      <c r="ACG100" s="1"/>
      <c r="ACH100" s="1"/>
      <c r="ACI100" s="1"/>
      <c r="ACJ100" s="1"/>
      <c r="ACK100" s="1"/>
      <c r="ACL100" s="1"/>
      <c r="ACM100" s="1"/>
      <c r="ACN100" s="1"/>
      <c r="ACO100" s="1"/>
      <c r="ACP100" s="1"/>
      <c r="ACQ100" s="1"/>
      <c r="ACR100" s="1"/>
      <c r="ACS100" s="1"/>
      <c r="ACT100" s="1"/>
      <c r="ACU100" s="1"/>
      <c r="ACV100" s="1"/>
      <c r="ACW100" s="1"/>
      <c r="ACX100" s="1"/>
      <c r="ACY100" s="1"/>
      <c r="ACZ100" s="1"/>
      <c r="ADA100" s="1"/>
      <c r="ADB100" s="1"/>
      <c r="ADC100" s="1"/>
      <c r="ADD100" s="1"/>
      <c r="ADE100" s="1"/>
      <c r="ADF100" s="1"/>
      <c r="ADG100" s="1"/>
      <c r="ADH100" s="1"/>
      <c r="ADI100" s="1"/>
      <c r="ADJ100" s="1"/>
      <c r="ADK100" s="1"/>
      <c r="ADL100" s="1"/>
      <c r="ADM100" s="1"/>
      <c r="ADN100" s="1"/>
      <c r="ADO100" s="1"/>
      <c r="ADP100" s="1"/>
      <c r="ADQ100" s="1"/>
      <c r="ADR100" s="1"/>
      <c r="ADS100" s="1"/>
      <c r="ADT100" s="1"/>
      <c r="ADU100" s="1"/>
      <c r="ADV100" s="1"/>
      <c r="ADW100" s="1"/>
      <c r="ADX100" s="1"/>
      <c r="ADY100" s="1"/>
      <c r="ADZ100" s="1"/>
      <c r="AEA100" s="1"/>
      <c r="AEB100" s="1"/>
      <c r="AEC100" s="1"/>
      <c r="AED100" s="1"/>
      <c r="AEE100" s="1"/>
      <c r="AEF100" s="1"/>
      <c r="AEG100" s="1"/>
      <c r="AEH100" s="1"/>
      <c r="AEI100" s="1"/>
      <c r="AEJ100" s="1"/>
      <c r="AEK100" s="1"/>
      <c r="AEL100" s="1"/>
      <c r="AEM100" s="1"/>
      <c r="AEN100" s="1"/>
      <c r="AEO100" s="1"/>
      <c r="AEP100" s="1"/>
      <c r="AEQ100" s="1"/>
      <c r="AER100" s="1"/>
      <c r="AES100" s="1"/>
      <c r="AET100" s="1"/>
      <c r="AEU100" s="1"/>
      <c r="AEV100" s="1"/>
      <c r="AEW100" s="1"/>
      <c r="AEX100" s="1"/>
      <c r="AEY100" s="1"/>
      <c r="AEZ100" s="1"/>
      <c r="AFA100" s="1"/>
      <c r="AFB100" s="1"/>
      <c r="AFC100" s="1"/>
      <c r="AFD100" s="1"/>
      <c r="AFE100" s="1"/>
      <c r="AFF100" s="1"/>
      <c r="AFG100" s="1"/>
      <c r="AFH100" s="1"/>
      <c r="AFI100" s="1"/>
      <c r="AFJ100" s="1"/>
      <c r="AFK100" s="1"/>
      <c r="AFL100" s="1"/>
      <c r="AFM100" s="1"/>
      <c r="AFN100" s="1"/>
      <c r="AFO100" s="1"/>
      <c r="AFP100" s="1"/>
      <c r="AFQ100" s="1"/>
      <c r="AFR100" s="1"/>
      <c r="AFS100" s="1"/>
      <c r="AFT100" s="1"/>
      <c r="AFU100" s="1"/>
      <c r="AFV100" s="1"/>
      <c r="AFW100" s="1"/>
      <c r="AFX100" s="1"/>
      <c r="AFY100" s="1"/>
      <c r="AFZ100" s="1"/>
      <c r="AGA100" s="1"/>
      <c r="AGB100" s="1"/>
      <c r="AGC100" s="1"/>
      <c r="AGD100" s="1"/>
      <c r="AGE100" s="1"/>
      <c r="AGF100" s="1"/>
      <c r="AGG100" s="1"/>
      <c r="AGH100" s="1"/>
      <c r="AGI100" s="1"/>
      <c r="AGJ100" s="1"/>
      <c r="AGK100" s="1"/>
      <c r="AGL100" s="1"/>
      <c r="AGM100" s="1"/>
      <c r="AGN100" s="1"/>
      <c r="AGO100" s="1"/>
      <c r="AGP100" s="1"/>
      <c r="AGQ100" s="1"/>
      <c r="AGR100" s="1"/>
      <c r="AGS100" s="1"/>
      <c r="AGT100" s="1"/>
      <c r="AGU100" s="1"/>
      <c r="AGV100" s="1"/>
      <c r="AGW100" s="1"/>
      <c r="AGX100" s="1"/>
      <c r="AGY100" s="1"/>
      <c r="AGZ100" s="1"/>
      <c r="AHA100" s="1"/>
      <c r="AHB100" s="1"/>
      <c r="AHC100" s="1"/>
      <c r="AHD100" s="1"/>
      <c r="AHE100" s="1"/>
      <c r="AHF100" s="1"/>
      <c r="AHG100" s="1"/>
      <c r="AHH100" s="1"/>
      <c r="AHI100" s="1"/>
      <c r="AHJ100" s="1"/>
      <c r="AHK100" s="1"/>
      <c r="AHL100" s="1"/>
      <c r="AHM100" s="1"/>
      <c r="AHN100" s="1"/>
      <c r="AHO100" s="1"/>
      <c r="AHP100" s="1"/>
      <c r="AHQ100" s="1"/>
      <c r="AHR100" s="1"/>
      <c r="AHS100" s="1"/>
      <c r="AHT100" s="1"/>
      <c r="AHU100" s="1"/>
      <c r="AHV100" s="1"/>
      <c r="AHW100" s="1"/>
      <c r="AHX100" s="1"/>
      <c r="AHY100" s="1"/>
      <c r="AHZ100" s="1"/>
      <c r="AIA100" s="1"/>
      <c r="AIB100" s="1"/>
      <c r="AIC100" s="1"/>
      <c r="AID100" s="1"/>
      <c r="AIE100" s="1"/>
      <c r="AIF100" s="1"/>
      <c r="AIG100" s="1"/>
      <c r="AIH100" s="1"/>
      <c r="AII100" s="1"/>
      <c r="AIJ100" s="1"/>
      <c r="AIK100" s="1"/>
      <c r="AIL100" s="1"/>
      <c r="AIM100" s="1"/>
      <c r="AIN100" s="1"/>
      <c r="AIO100" s="1"/>
      <c r="AIP100" s="1"/>
      <c r="AIQ100" s="1"/>
      <c r="AIR100" s="1"/>
      <c r="AIS100" s="1"/>
      <c r="AIT100" s="1"/>
      <c r="AIU100" s="1"/>
      <c r="AIV100" s="1"/>
      <c r="AIW100" s="1"/>
      <c r="AIX100" s="1"/>
      <c r="AIY100" s="1"/>
      <c r="AIZ100" s="1"/>
      <c r="AJA100" s="1"/>
      <c r="AJB100" s="1"/>
      <c r="AJC100" s="1"/>
      <c r="AJD100" s="1"/>
      <c r="AJE100" s="1"/>
      <c r="AJF100" s="1"/>
      <c r="AJG100" s="1"/>
      <c r="AJH100" s="1"/>
      <c r="AJI100" s="1"/>
      <c r="AJJ100" s="1"/>
      <c r="AJK100" s="1"/>
      <c r="AJL100" s="1"/>
      <c r="AJM100" s="1"/>
      <c r="AJN100" s="1"/>
      <c r="AJO100" s="1"/>
      <c r="AJP100" s="1"/>
      <c r="AJQ100" s="1"/>
      <c r="AJR100" s="1"/>
      <c r="AJS100" s="1"/>
      <c r="AJT100" s="1"/>
      <c r="AJU100" s="1"/>
      <c r="AJV100" s="1"/>
      <c r="AJW100" s="1"/>
      <c r="AJX100" s="1"/>
      <c r="AJY100" s="1"/>
      <c r="AJZ100" s="1"/>
      <c r="AKA100" s="1"/>
      <c r="AKB100" s="1"/>
      <c r="AKC100" s="1"/>
      <c r="AKD100" s="1"/>
      <c r="AKE100" s="1"/>
      <c r="AKF100" s="1"/>
      <c r="AKG100" s="1"/>
      <c r="AKH100" s="1"/>
      <c r="AKI100" s="1"/>
      <c r="AKJ100" s="1"/>
      <c r="AKK100" s="1"/>
      <c r="AKL100" s="1"/>
      <c r="AKM100" s="1"/>
      <c r="AKN100" s="1"/>
      <c r="AKO100" s="1"/>
      <c r="AKP100" s="1"/>
      <c r="AKQ100" s="1"/>
      <c r="AKR100" s="1"/>
      <c r="AKS100" s="1"/>
      <c r="AKT100" s="1"/>
      <c r="AKU100" s="1"/>
      <c r="AKV100" s="1"/>
      <c r="AKW100" s="1"/>
      <c r="AKX100" s="1"/>
      <c r="AKY100" s="1"/>
      <c r="AKZ100" s="1"/>
      <c r="ALA100" s="1"/>
      <c r="ALB100" s="1"/>
      <c r="ALC100" s="1"/>
      <c r="ALD100" s="1"/>
      <c r="ALE100" s="1"/>
      <c r="ALF100" s="1"/>
      <c r="ALG100" s="1"/>
      <c r="ALH100" s="1"/>
      <c r="ALI100" s="1"/>
      <c r="ALJ100" s="1"/>
      <c r="ALK100" s="1"/>
      <c r="ALL100" s="1"/>
      <c r="ALM100" s="1"/>
      <c r="ALN100" s="1"/>
      <c r="ALO100" s="1"/>
      <c r="ALP100" s="1"/>
      <c r="ALQ100" s="1"/>
      <c r="ALR100" s="1"/>
      <c r="ALS100" s="1"/>
      <c r="ALT100" s="1"/>
      <c r="ALU100" s="1"/>
      <c r="ALV100" s="1"/>
      <c r="ALW100" s="1"/>
      <c r="ALX100" s="1"/>
      <c r="ALY100" s="1"/>
      <c r="ALZ100" s="1"/>
      <c r="AMA100" s="1"/>
      <c r="AMB100" s="1"/>
      <c r="AMC100" s="1"/>
      <c r="AMD100" s="1"/>
      <c r="AME100" s="1"/>
      <c r="AMF100" s="1"/>
    </row>
    <row r="101" spans="1:1020" customFormat="1" ht="96.4" customHeight="1" x14ac:dyDescent="0.25">
      <c r="A101" s="147"/>
      <c r="B101" s="32" t="s">
        <v>465</v>
      </c>
      <c r="C101" s="100">
        <v>4</v>
      </c>
      <c r="D101" s="63" t="s">
        <v>435</v>
      </c>
      <c r="E101" s="32" t="s">
        <v>436</v>
      </c>
      <c r="F101" s="72">
        <v>990</v>
      </c>
      <c r="G101" s="72">
        <f>C101*F101</f>
        <v>3960</v>
      </c>
      <c r="H101" s="58">
        <f t="shared" ref="H101" si="99">87000/1060540*F101</f>
        <v>81.213344145435343</v>
      </c>
      <c r="I101" s="58">
        <f t="shared" ref="I101" si="100">C101*H101</f>
        <v>324.85337658174137</v>
      </c>
      <c r="J101" s="58">
        <f t="shared" ref="J101" si="101">F101+H101</f>
        <v>1071.2133441454353</v>
      </c>
      <c r="K101" s="56">
        <f t="shared" ref="K101" si="102">G101+I101</f>
        <v>4284.853376581741</v>
      </c>
      <c r="L101" s="57">
        <f t="shared" ref="L101" si="103">J101*1.21</f>
        <v>1296.1681464159767</v>
      </c>
      <c r="M101" s="56">
        <f t="shared" ref="M101" si="104">K101*1.21</f>
        <v>5184.6725856639068</v>
      </c>
      <c r="N101" s="97">
        <f t="shared" ref="N101" si="105">287012/5064635.35*L101</f>
        <v>73.453622290722734</v>
      </c>
      <c r="O101" s="130">
        <f t="shared" ref="O101" si="106">C101*N101</f>
        <v>293.81448916289094</v>
      </c>
      <c r="P101" s="97">
        <f t="shared" ref="P101" si="107">L101+N101</f>
        <v>1369.6217687066994</v>
      </c>
      <c r="Q101" s="98">
        <f t="shared" ref="Q101" si="108">M101+O101</f>
        <v>5478.4870748267977</v>
      </c>
      <c r="R101" s="139"/>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c r="IY101" s="1"/>
      <c r="IZ101" s="1"/>
      <c r="JA101" s="1"/>
      <c r="JB101" s="1"/>
      <c r="JC101" s="1"/>
      <c r="JD101" s="1"/>
      <c r="JE101" s="1"/>
      <c r="JF101" s="1"/>
      <c r="JG101" s="1"/>
      <c r="JH101" s="1"/>
      <c r="JI101" s="1"/>
      <c r="JJ101" s="1"/>
      <c r="JK101" s="1"/>
      <c r="JL101" s="1"/>
      <c r="JM101" s="1"/>
      <c r="JN101" s="1"/>
      <c r="JO101" s="1"/>
      <c r="JP101" s="1"/>
      <c r="JQ101" s="1"/>
      <c r="JR101" s="1"/>
      <c r="JS101" s="1"/>
      <c r="JT101" s="1"/>
      <c r="JU101" s="1"/>
      <c r="JV101" s="1"/>
      <c r="JW101" s="1"/>
      <c r="JX101" s="1"/>
      <c r="JY101" s="1"/>
      <c r="JZ101" s="1"/>
      <c r="KA101" s="1"/>
      <c r="KB101" s="1"/>
      <c r="KC101" s="1"/>
      <c r="KD101" s="1"/>
      <c r="KE101" s="1"/>
      <c r="KF101" s="1"/>
      <c r="KG101" s="1"/>
      <c r="KH101" s="1"/>
      <c r="KI101" s="1"/>
      <c r="KJ101" s="1"/>
      <c r="KK101" s="1"/>
      <c r="KL101" s="1"/>
      <c r="KM101" s="1"/>
      <c r="KN101" s="1"/>
      <c r="KO101" s="1"/>
      <c r="KP101" s="1"/>
      <c r="KQ101" s="1"/>
      <c r="KR101" s="1"/>
      <c r="KS101" s="1"/>
      <c r="KT101" s="1"/>
      <c r="KU101" s="1"/>
      <c r="KV101" s="1"/>
      <c r="KW101" s="1"/>
      <c r="KX101" s="1"/>
      <c r="KY101" s="1"/>
      <c r="KZ101" s="1"/>
      <c r="LA101" s="1"/>
      <c r="LB101" s="1"/>
      <c r="LC101" s="1"/>
      <c r="LD101" s="1"/>
      <c r="LE101" s="1"/>
      <c r="LF101" s="1"/>
      <c r="LG101" s="1"/>
      <c r="LH101" s="1"/>
      <c r="LI101" s="1"/>
      <c r="LJ101" s="1"/>
      <c r="LK101" s="1"/>
      <c r="LL101" s="1"/>
      <c r="LM101" s="1"/>
      <c r="LN101" s="1"/>
      <c r="LO101" s="1"/>
      <c r="LP101" s="1"/>
      <c r="LQ101" s="1"/>
      <c r="LR101" s="1"/>
      <c r="LS101" s="1"/>
      <c r="LT101" s="1"/>
      <c r="LU101" s="1"/>
      <c r="LV101" s="1"/>
      <c r="LW101" s="1"/>
      <c r="LX101" s="1"/>
      <c r="LY101" s="1"/>
      <c r="LZ101" s="1"/>
      <c r="MA101" s="1"/>
      <c r="MB101" s="1"/>
      <c r="MC101" s="1"/>
      <c r="MD101" s="1"/>
      <c r="ME101" s="1"/>
      <c r="MF101" s="1"/>
      <c r="MG101" s="1"/>
      <c r="MH101" s="1"/>
      <c r="MI101" s="1"/>
      <c r="MJ101" s="1"/>
      <c r="MK101" s="1"/>
      <c r="ML101" s="1"/>
      <c r="MM101" s="1"/>
      <c r="MN101" s="1"/>
      <c r="MO101" s="1"/>
      <c r="MP101" s="1"/>
      <c r="MQ101" s="1"/>
      <c r="MR101" s="1"/>
      <c r="MS101" s="1"/>
      <c r="MT101" s="1"/>
      <c r="MU101" s="1"/>
      <c r="MV101" s="1"/>
      <c r="MW101" s="1"/>
      <c r="MX101" s="1"/>
      <c r="MY101" s="1"/>
      <c r="MZ101" s="1"/>
      <c r="NA101" s="1"/>
      <c r="NB101" s="1"/>
      <c r="NC101" s="1"/>
      <c r="ND101" s="1"/>
      <c r="NE101" s="1"/>
      <c r="NF101" s="1"/>
      <c r="NG101" s="1"/>
      <c r="NH101" s="1"/>
      <c r="NI101" s="1"/>
      <c r="NJ101" s="1"/>
      <c r="NK101" s="1"/>
      <c r="NL101" s="1"/>
      <c r="NM101" s="1"/>
      <c r="NN101" s="1"/>
      <c r="NO101" s="1"/>
      <c r="NP101" s="1"/>
      <c r="NQ101" s="1"/>
      <c r="NR101" s="1"/>
      <c r="NS101" s="1"/>
      <c r="NT101" s="1"/>
      <c r="NU101" s="1"/>
      <c r="NV101" s="1"/>
      <c r="NW101" s="1"/>
      <c r="NX101" s="1"/>
      <c r="NY101" s="1"/>
      <c r="NZ101" s="1"/>
      <c r="OA101" s="1"/>
      <c r="OB101" s="1"/>
      <c r="OC101" s="1"/>
      <c r="OD101" s="1"/>
      <c r="OE101" s="1"/>
      <c r="OF101" s="1"/>
      <c r="OG101" s="1"/>
      <c r="OH101" s="1"/>
      <c r="OI101" s="1"/>
      <c r="OJ101" s="1"/>
      <c r="OK101" s="1"/>
      <c r="OL101" s="1"/>
      <c r="OM101" s="1"/>
      <c r="ON101" s="1"/>
      <c r="OO101" s="1"/>
      <c r="OP101" s="1"/>
      <c r="OQ101" s="1"/>
      <c r="OR101" s="1"/>
      <c r="OS101" s="1"/>
      <c r="OT101" s="1"/>
      <c r="OU101" s="1"/>
      <c r="OV101" s="1"/>
      <c r="OW101" s="1"/>
      <c r="OX101" s="1"/>
      <c r="OY101" s="1"/>
      <c r="OZ101" s="1"/>
      <c r="PA101" s="1"/>
      <c r="PB101" s="1"/>
      <c r="PC101" s="1"/>
      <c r="PD101" s="1"/>
      <c r="PE101" s="1"/>
      <c r="PF101" s="1"/>
      <c r="PG101" s="1"/>
      <c r="PH101" s="1"/>
      <c r="PI101" s="1"/>
      <c r="PJ101" s="1"/>
      <c r="PK101" s="1"/>
      <c r="PL101" s="1"/>
      <c r="PM101" s="1"/>
      <c r="PN101" s="1"/>
      <c r="PO101" s="1"/>
      <c r="PP101" s="1"/>
      <c r="PQ101" s="1"/>
      <c r="PR101" s="1"/>
      <c r="PS101" s="1"/>
      <c r="PT101" s="1"/>
      <c r="PU101" s="1"/>
      <c r="PV101" s="1"/>
      <c r="PW101" s="1"/>
      <c r="PX101" s="1"/>
      <c r="PY101" s="1"/>
      <c r="PZ101" s="1"/>
      <c r="QA101" s="1"/>
      <c r="QB101" s="1"/>
      <c r="QC101" s="1"/>
      <c r="QD101" s="1"/>
      <c r="QE101" s="1"/>
      <c r="QF101" s="1"/>
      <c r="QG101" s="1"/>
      <c r="QH101" s="1"/>
      <c r="QI101" s="1"/>
      <c r="QJ101" s="1"/>
      <c r="QK101" s="1"/>
      <c r="QL101" s="1"/>
      <c r="QM101" s="1"/>
      <c r="QN101" s="1"/>
      <c r="QO101" s="1"/>
      <c r="QP101" s="1"/>
      <c r="QQ101" s="1"/>
      <c r="QR101" s="1"/>
      <c r="QS101" s="1"/>
      <c r="QT101" s="1"/>
      <c r="QU101" s="1"/>
      <c r="QV101" s="1"/>
      <c r="QW101" s="1"/>
      <c r="QX101" s="1"/>
      <c r="QY101" s="1"/>
      <c r="QZ101" s="1"/>
      <c r="RA101" s="1"/>
      <c r="RB101" s="1"/>
      <c r="RC101" s="1"/>
      <c r="RD101" s="1"/>
      <c r="RE101" s="1"/>
      <c r="RF101" s="1"/>
      <c r="RG101" s="1"/>
      <c r="RH101" s="1"/>
      <c r="RI101" s="1"/>
      <c r="RJ101" s="1"/>
      <c r="RK101" s="1"/>
      <c r="RL101" s="1"/>
      <c r="RM101" s="1"/>
      <c r="RN101" s="1"/>
      <c r="RO101" s="1"/>
      <c r="RP101" s="1"/>
      <c r="RQ101" s="1"/>
      <c r="RR101" s="1"/>
      <c r="RS101" s="1"/>
      <c r="RT101" s="1"/>
      <c r="RU101" s="1"/>
      <c r="RV101" s="1"/>
      <c r="RW101" s="1"/>
      <c r="RX101" s="1"/>
      <c r="RY101" s="1"/>
      <c r="RZ101" s="1"/>
      <c r="SA101" s="1"/>
      <c r="SB101" s="1"/>
      <c r="SC101" s="1"/>
      <c r="SD101" s="1"/>
      <c r="SE101" s="1"/>
      <c r="SF101" s="1"/>
      <c r="SG101" s="1"/>
      <c r="SH101" s="1"/>
      <c r="SI101" s="1"/>
      <c r="SJ101" s="1"/>
      <c r="SK101" s="1"/>
      <c r="SL101" s="1"/>
      <c r="SM101" s="1"/>
      <c r="SN101" s="1"/>
      <c r="SO101" s="1"/>
      <c r="SP101" s="1"/>
      <c r="SQ101" s="1"/>
      <c r="SR101" s="1"/>
      <c r="SS101" s="1"/>
      <c r="ST101" s="1"/>
      <c r="SU101" s="1"/>
      <c r="SV101" s="1"/>
      <c r="SW101" s="1"/>
      <c r="SX101" s="1"/>
      <c r="SY101" s="1"/>
      <c r="SZ101" s="1"/>
      <c r="TA101" s="1"/>
      <c r="TB101" s="1"/>
      <c r="TC101" s="1"/>
      <c r="TD101" s="1"/>
      <c r="TE101" s="1"/>
      <c r="TF101" s="1"/>
      <c r="TG101" s="1"/>
      <c r="TH101" s="1"/>
      <c r="TI101" s="1"/>
      <c r="TJ101" s="1"/>
      <c r="TK101" s="1"/>
      <c r="TL101" s="1"/>
      <c r="TM101" s="1"/>
      <c r="TN101" s="1"/>
      <c r="TO101" s="1"/>
      <c r="TP101" s="1"/>
      <c r="TQ101" s="1"/>
      <c r="TR101" s="1"/>
      <c r="TS101" s="1"/>
      <c r="TT101" s="1"/>
      <c r="TU101" s="1"/>
      <c r="TV101" s="1"/>
      <c r="TW101" s="1"/>
      <c r="TX101" s="1"/>
      <c r="TY101" s="1"/>
      <c r="TZ101" s="1"/>
      <c r="UA101" s="1"/>
      <c r="UB101" s="1"/>
      <c r="UC101" s="1"/>
      <c r="UD101" s="1"/>
      <c r="UE101" s="1"/>
      <c r="UF101" s="1"/>
      <c r="UG101" s="1"/>
      <c r="UH101" s="1"/>
      <c r="UI101" s="1"/>
      <c r="UJ101" s="1"/>
      <c r="UK101" s="1"/>
      <c r="UL101" s="1"/>
      <c r="UM101" s="1"/>
      <c r="UN101" s="1"/>
      <c r="UO101" s="1"/>
      <c r="UP101" s="1"/>
      <c r="UQ101" s="1"/>
      <c r="UR101" s="1"/>
      <c r="US101" s="1"/>
      <c r="UT101" s="1"/>
      <c r="UU101" s="1"/>
      <c r="UV101" s="1"/>
      <c r="UW101" s="1"/>
      <c r="UX101" s="1"/>
      <c r="UY101" s="1"/>
      <c r="UZ101" s="1"/>
      <c r="VA101" s="1"/>
      <c r="VB101" s="1"/>
      <c r="VC101" s="1"/>
      <c r="VD101" s="1"/>
      <c r="VE101" s="1"/>
      <c r="VF101" s="1"/>
      <c r="VG101" s="1"/>
      <c r="VH101" s="1"/>
      <c r="VI101" s="1"/>
      <c r="VJ101" s="1"/>
      <c r="VK101" s="1"/>
      <c r="VL101" s="1"/>
      <c r="VM101" s="1"/>
      <c r="VN101" s="1"/>
      <c r="VO101" s="1"/>
      <c r="VP101" s="1"/>
      <c r="VQ101" s="1"/>
      <c r="VR101" s="1"/>
      <c r="VS101" s="1"/>
      <c r="VT101" s="1"/>
      <c r="VU101" s="1"/>
      <c r="VV101" s="1"/>
      <c r="VW101" s="1"/>
      <c r="VX101" s="1"/>
      <c r="VY101" s="1"/>
      <c r="VZ101" s="1"/>
      <c r="WA101" s="1"/>
      <c r="WB101" s="1"/>
      <c r="WC101" s="1"/>
      <c r="WD101" s="1"/>
      <c r="WE101" s="1"/>
      <c r="WF101" s="1"/>
      <c r="WG101" s="1"/>
      <c r="WH101" s="1"/>
      <c r="WI101" s="1"/>
      <c r="WJ101" s="1"/>
      <c r="WK101" s="1"/>
      <c r="WL101" s="1"/>
      <c r="WM101" s="1"/>
      <c r="WN101" s="1"/>
      <c r="WO101" s="1"/>
      <c r="WP101" s="1"/>
      <c r="WQ101" s="1"/>
      <c r="WR101" s="1"/>
      <c r="WS101" s="1"/>
      <c r="WT101" s="1"/>
      <c r="WU101" s="1"/>
      <c r="WV101" s="1"/>
      <c r="WW101" s="1"/>
      <c r="WX101" s="1"/>
      <c r="WY101" s="1"/>
      <c r="WZ101" s="1"/>
      <c r="XA101" s="1"/>
      <c r="XB101" s="1"/>
      <c r="XC101" s="1"/>
      <c r="XD101" s="1"/>
      <c r="XE101" s="1"/>
      <c r="XF101" s="1"/>
      <c r="XG101" s="1"/>
      <c r="XH101" s="1"/>
      <c r="XI101" s="1"/>
      <c r="XJ101" s="1"/>
      <c r="XK101" s="1"/>
      <c r="XL101" s="1"/>
      <c r="XM101" s="1"/>
      <c r="XN101" s="1"/>
      <c r="XO101" s="1"/>
      <c r="XP101" s="1"/>
      <c r="XQ101" s="1"/>
      <c r="XR101" s="1"/>
      <c r="XS101" s="1"/>
      <c r="XT101" s="1"/>
      <c r="XU101" s="1"/>
      <c r="XV101" s="1"/>
      <c r="XW101" s="1"/>
      <c r="XX101" s="1"/>
      <c r="XY101" s="1"/>
      <c r="XZ101" s="1"/>
      <c r="YA101" s="1"/>
      <c r="YB101" s="1"/>
      <c r="YC101" s="1"/>
      <c r="YD101" s="1"/>
      <c r="YE101" s="1"/>
      <c r="YF101" s="1"/>
      <c r="YG101" s="1"/>
      <c r="YH101" s="1"/>
      <c r="YI101" s="1"/>
      <c r="YJ101" s="1"/>
      <c r="YK101" s="1"/>
      <c r="YL101" s="1"/>
      <c r="YM101" s="1"/>
      <c r="YN101" s="1"/>
      <c r="YO101" s="1"/>
      <c r="YP101" s="1"/>
      <c r="YQ101" s="1"/>
      <c r="YR101" s="1"/>
      <c r="YS101" s="1"/>
      <c r="YT101" s="1"/>
      <c r="YU101" s="1"/>
      <c r="YV101" s="1"/>
      <c r="YW101" s="1"/>
      <c r="YX101" s="1"/>
      <c r="YY101" s="1"/>
      <c r="YZ101" s="1"/>
      <c r="ZA101" s="1"/>
      <c r="ZB101" s="1"/>
      <c r="ZC101" s="1"/>
      <c r="ZD101" s="1"/>
      <c r="ZE101" s="1"/>
      <c r="ZF101" s="1"/>
      <c r="ZG101" s="1"/>
      <c r="ZH101" s="1"/>
      <c r="ZI101" s="1"/>
      <c r="ZJ101" s="1"/>
      <c r="ZK101" s="1"/>
      <c r="ZL101" s="1"/>
      <c r="ZM101" s="1"/>
      <c r="ZN101" s="1"/>
      <c r="ZO101" s="1"/>
      <c r="ZP101" s="1"/>
      <c r="ZQ101" s="1"/>
      <c r="ZR101" s="1"/>
      <c r="ZS101" s="1"/>
      <c r="ZT101" s="1"/>
      <c r="ZU101" s="1"/>
      <c r="ZV101" s="1"/>
      <c r="ZW101" s="1"/>
      <c r="ZX101" s="1"/>
      <c r="ZY101" s="1"/>
      <c r="ZZ101" s="1"/>
      <c r="AAA101" s="1"/>
      <c r="AAB101" s="1"/>
      <c r="AAC101" s="1"/>
      <c r="AAD101" s="1"/>
      <c r="AAE101" s="1"/>
      <c r="AAF101" s="1"/>
      <c r="AAG101" s="1"/>
      <c r="AAH101" s="1"/>
      <c r="AAI101" s="1"/>
      <c r="AAJ101" s="1"/>
      <c r="AAK101" s="1"/>
      <c r="AAL101" s="1"/>
      <c r="AAM101" s="1"/>
      <c r="AAN101" s="1"/>
      <c r="AAO101" s="1"/>
      <c r="AAP101" s="1"/>
      <c r="AAQ101" s="1"/>
      <c r="AAR101" s="1"/>
      <c r="AAS101" s="1"/>
      <c r="AAT101" s="1"/>
      <c r="AAU101" s="1"/>
      <c r="AAV101" s="1"/>
      <c r="AAW101" s="1"/>
      <c r="AAX101" s="1"/>
      <c r="AAY101" s="1"/>
      <c r="AAZ101" s="1"/>
      <c r="ABA101" s="1"/>
      <c r="ABB101" s="1"/>
      <c r="ABC101" s="1"/>
      <c r="ABD101" s="1"/>
      <c r="ABE101" s="1"/>
      <c r="ABF101" s="1"/>
      <c r="ABG101" s="1"/>
      <c r="ABH101" s="1"/>
      <c r="ABI101" s="1"/>
      <c r="ABJ101" s="1"/>
      <c r="ABK101" s="1"/>
      <c r="ABL101" s="1"/>
      <c r="ABM101" s="1"/>
      <c r="ABN101" s="1"/>
      <c r="ABO101" s="1"/>
      <c r="ABP101" s="1"/>
      <c r="ABQ101" s="1"/>
      <c r="ABR101" s="1"/>
      <c r="ABS101" s="1"/>
      <c r="ABT101" s="1"/>
      <c r="ABU101" s="1"/>
      <c r="ABV101" s="1"/>
      <c r="ABW101" s="1"/>
      <c r="ABX101" s="1"/>
      <c r="ABY101" s="1"/>
      <c r="ABZ101" s="1"/>
      <c r="ACA101" s="1"/>
      <c r="ACB101" s="1"/>
      <c r="ACC101" s="1"/>
      <c r="ACD101" s="1"/>
      <c r="ACE101" s="1"/>
      <c r="ACF101" s="1"/>
      <c r="ACG101" s="1"/>
      <c r="ACH101" s="1"/>
      <c r="ACI101" s="1"/>
      <c r="ACJ101" s="1"/>
      <c r="ACK101" s="1"/>
      <c r="ACL101" s="1"/>
      <c r="ACM101" s="1"/>
      <c r="ACN101" s="1"/>
      <c r="ACO101" s="1"/>
      <c r="ACP101" s="1"/>
      <c r="ACQ101" s="1"/>
      <c r="ACR101" s="1"/>
      <c r="ACS101" s="1"/>
      <c r="ACT101" s="1"/>
      <c r="ACU101" s="1"/>
      <c r="ACV101" s="1"/>
      <c r="ACW101" s="1"/>
      <c r="ACX101" s="1"/>
      <c r="ACY101" s="1"/>
      <c r="ACZ101" s="1"/>
      <c r="ADA101" s="1"/>
      <c r="ADB101" s="1"/>
      <c r="ADC101" s="1"/>
      <c r="ADD101" s="1"/>
      <c r="ADE101" s="1"/>
      <c r="ADF101" s="1"/>
      <c r="ADG101" s="1"/>
      <c r="ADH101" s="1"/>
      <c r="ADI101" s="1"/>
      <c r="ADJ101" s="1"/>
      <c r="ADK101" s="1"/>
      <c r="ADL101" s="1"/>
      <c r="ADM101" s="1"/>
      <c r="ADN101" s="1"/>
      <c r="ADO101" s="1"/>
      <c r="ADP101" s="1"/>
      <c r="ADQ101" s="1"/>
      <c r="ADR101" s="1"/>
      <c r="ADS101" s="1"/>
      <c r="ADT101" s="1"/>
      <c r="ADU101" s="1"/>
      <c r="ADV101" s="1"/>
      <c r="ADW101" s="1"/>
      <c r="ADX101" s="1"/>
      <c r="ADY101" s="1"/>
      <c r="ADZ101" s="1"/>
      <c r="AEA101" s="1"/>
      <c r="AEB101" s="1"/>
      <c r="AEC101" s="1"/>
      <c r="AED101" s="1"/>
      <c r="AEE101" s="1"/>
      <c r="AEF101" s="1"/>
      <c r="AEG101" s="1"/>
      <c r="AEH101" s="1"/>
      <c r="AEI101" s="1"/>
      <c r="AEJ101" s="1"/>
      <c r="AEK101" s="1"/>
      <c r="AEL101" s="1"/>
      <c r="AEM101" s="1"/>
      <c r="AEN101" s="1"/>
      <c r="AEO101" s="1"/>
      <c r="AEP101" s="1"/>
      <c r="AEQ101" s="1"/>
      <c r="AER101" s="1"/>
      <c r="AES101" s="1"/>
      <c r="AET101" s="1"/>
      <c r="AEU101" s="1"/>
      <c r="AEV101" s="1"/>
      <c r="AEW101" s="1"/>
      <c r="AEX101" s="1"/>
      <c r="AEY101" s="1"/>
      <c r="AEZ101" s="1"/>
      <c r="AFA101" s="1"/>
      <c r="AFB101" s="1"/>
      <c r="AFC101" s="1"/>
      <c r="AFD101" s="1"/>
      <c r="AFE101" s="1"/>
      <c r="AFF101" s="1"/>
      <c r="AFG101" s="1"/>
      <c r="AFH101" s="1"/>
      <c r="AFI101" s="1"/>
      <c r="AFJ101" s="1"/>
      <c r="AFK101" s="1"/>
      <c r="AFL101" s="1"/>
      <c r="AFM101" s="1"/>
      <c r="AFN101" s="1"/>
      <c r="AFO101" s="1"/>
      <c r="AFP101" s="1"/>
      <c r="AFQ101" s="1"/>
      <c r="AFR101" s="1"/>
      <c r="AFS101" s="1"/>
      <c r="AFT101" s="1"/>
      <c r="AFU101" s="1"/>
      <c r="AFV101" s="1"/>
      <c r="AFW101" s="1"/>
      <c r="AFX101" s="1"/>
      <c r="AFY101" s="1"/>
      <c r="AFZ101" s="1"/>
      <c r="AGA101" s="1"/>
      <c r="AGB101" s="1"/>
      <c r="AGC101" s="1"/>
      <c r="AGD101" s="1"/>
      <c r="AGE101" s="1"/>
      <c r="AGF101" s="1"/>
      <c r="AGG101" s="1"/>
      <c r="AGH101" s="1"/>
      <c r="AGI101" s="1"/>
      <c r="AGJ101" s="1"/>
      <c r="AGK101" s="1"/>
      <c r="AGL101" s="1"/>
      <c r="AGM101" s="1"/>
      <c r="AGN101" s="1"/>
      <c r="AGO101" s="1"/>
      <c r="AGP101" s="1"/>
      <c r="AGQ101" s="1"/>
      <c r="AGR101" s="1"/>
      <c r="AGS101" s="1"/>
      <c r="AGT101" s="1"/>
      <c r="AGU101" s="1"/>
      <c r="AGV101" s="1"/>
      <c r="AGW101" s="1"/>
      <c r="AGX101" s="1"/>
      <c r="AGY101" s="1"/>
      <c r="AGZ101" s="1"/>
      <c r="AHA101" s="1"/>
      <c r="AHB101" s="1"/>
      <c r="AHC101" s="1"/>
      <c r="AHD101" s="1"/>
      <c r="AHE101" s="1"/>
      <c r="AHF101" s="1"/>
      <c r="AHG101" s="1"/>
      <c r="AHH101" s="1"/>
      <c r="AHI101" s="1"/>
      <c r="AHJ101" s="1"/>
      <c r="AHK101" s="1"/>
      <c r="AHL101" s="1"/>
      <c r="AHM101" s="1"/>
      <c r="AHN101" s="1"/>
      <c r="AHO101" s="1"/>
      <c r="AHP101" s="1"/>
      <c r="AHQ101" s="1"/>
      <c r="AHR101" s="1"/>
      <c r="AHS101" s="1"/>
      <c r="AHT101" s="1"/>
      <c r="AHU101" s="1"/>
      <c r="AHV101" s="1"/>
      <c r="AHW101" s="1"/>
      <c r="AHX101" s="1"/>
      <c r="AHY101" s="1"/>
      <c r="AHZ101" s="1"/>
      <c r="AIA101" s="1"/>
      <c r="AIB101" s="1"/>
      <c r="AIC101" s="1"/>
      <c r="AID101" s="1"/>
      <c r="AIE101" s="1"/>
      <c r="AIF101" s="1"/>
      <c r="AIG101" s="1"/>
      <c r="AIH101" s="1"/>
      <c r="AII101" s="1"/>
      <c r="AIJ101" s="1"/>
      <c r="AIK101" s="1"/>
      <c r="AIL101" s="1"/>
      <c r="AIM101" s="1"/>
      <c r="AIN101" s="1"/>
      <c r="AIO101" s="1"/>
      <c r="AIP101" s="1"/>
      <c r="AIQ101" s="1"/>
      <c r="AIR101" s="1"/>
      <c r="AIS101" s="1"/>
      <c r="AIT101" s="1"/>
      <c r="AIU101" s="1"/>
      <c r="AIV101" s="1"/>
      <c r="AIW101" s="1"/>
      <c r="AIX101" s="1"/>
      <c r="AIY101" s="1"/>
      <c r="AIZ101" s="1"/>
      <c r="AJA101" s="1"/>
      <c r="AJB101" s="1"/>
      <c r="AJC101" s="1"/>
      <c r="AJD101" s="1"/>
      <c r="AJE101" s="1"/>
      <c r="AJF101" s="1"/>
      <c r="AJG101" s="1"/>
      <c r="AJH101" s="1"/>
      <c r="AJI101" s="1"/>
      <c r="AJJ101" s="1"/>
      <c r="AJK101" s="1"/>
      <c r="AJL101" s="1"/>
      <c r="AJM101" s="1"/>
      <c r="AJN101" s="1"/>
      <c r="AJO101" s="1"/>
      <c r="AJP101" s="1"/>
      <c r="AJQ101" s="1"/>
      <c r="AJR101" s="1"/>
      <c r="AJS101" s="1"/>
      <c r="AJT101" s="1"/>
      <c r="AJU101" s="1"/>
      <c r="AJV101" s="1"/>
      <c r="AJW101" s="1"/>
      <c r="AJX101" s="1"/>
      <c r="AJY101" s="1"/>
      <c r="AJZ101" s="1"/>
      <c r="AKA101" s="1"/>
      <c r="AKB101" s="1"/>
      <c r="AKC101" s="1"/>
      <c r="AKD101" s="1"/>
      <c r="AKE101" s="1"/>
      <c r="AKF101" s="1"/>
      <c r="AKG101" s="1"/>
      <c r="AKH101" s="1"/>
      <c r="AKI101" s="1"/>
      <c r="AKJ101" s="1"/>
      <c r="AKK101" s="1"/>
      <c r="AKL101" s="1"/>
      <c r="AKM101" s="1"/>
      <c r="AKN101" s="1"/>
      <c r="AKO101" s="1"/>
      <c r="AKP101" s="1"/>
      <c r="AKQ101" s="1"/>
      <c r="AKR101" s="1"/>
      <c r="AKS101" s="1"/>
      <c r="AKT101" s="1"/>
      <c r="AKU101" s="1"/>
      <c r="AKV101" s="1"/>
      <c r="AKW101" s="1"/>
      <c r="AKX101" s="1"/>
      <c r="AKY101" s="1"/>
      <c r="AKZ101" s="1"/>
      <c r="ALA101" s="1"/>
      <c r="ALB101" s="1"/>
      <c r="ALC101" s="1"/>
      <c r="ALD101" s="1"/>
      <c r="ALE101" s="1"/>
      <c r="ALF101" s="1"/>
      <c r="ALG101" s="1"/>
      <c r="ALH101" s="1"/>
      <c r="ALI101" s="1"/>
      <c r="ALJ101" s="1"/>
      <c r="ALK101" s="1"/>
      <c r="ALL101" s="1"/>
      <c r="ALM101" s="1"/>
      <c r="ALN101" s="1"/>
      <c r="ALO101" s="1"/>
      <c r="ALP101" s="1"/>
      <c r="ALQ101" s="1"/>
      <c r="ALR101" s="1"/>
      <c r="ALS101" s="1"/>
      <c r="ALT101" s="1"/>
      <c r="ALU101" s="1"/>
      <c r="ALV101" s="1"/>
      <c r="ALW101" s="1"/>
      <c r="ALX101" s="1"/>
      <c r="ALY101" s="1"/>
      <c r="ALZ101" s="1"/>
      <c r="AMA101" s="1"/>
      <c r="AMB101" s="1"/>
      <c r="AMC101" s="1"/>
      <c r="AMD101" s="1"/>
      <c r="AME101" s="1"/>
      <c r="AMF101" s="1"/>
    </row>
    <row r="102" spans="1:1020" customFormat="1" ht="96.4" customHeight="1" x14ac:dyDescent="0.25">
      <c r="A102" s="145" t="s">
        <v>48</v>
      </c>
      <c r="B102" s="32" t="s">
        <v>434</v>
      </c>
      <c r="C102" s="63">
        <v>1</v>
      </c>
      <c r="D102" s="63"/>
      <c r="E102" s="32" t="s">
        <v>389</v>
      </c>
      <c r="F102" s="72">
        <v>8200</v>
      </c>
      <c r="G102" s="72">
        <f>C102*F102</f>
        <v>8200</v>
      </c>
      <c r="H102" s="58">
        <f t="shared" ref="H102:H104" si="109">87000/1060540*F102</f>
        <v>672.67618383087859</v>
      </c>
      <c r="I102" s="58">
        <f t="shared" si="96"/>
        <v>672.67618383087859</v>
      </c>
      <c r="J102" s="58">
        <f t="shared" si="97"/>
        <v>8872.6761838308794</v>
      </c>
      <c r="K102" s="56">
        <f t="shared" si="97"/>
        <v>8872.6761838308794</v>
      </c>
      <c r="L102" s="57">
        <f t="shared" si="98"/>
        <v>10735.938182435364</v>
      </c>
      <c r="M102" s="56">
        <f t="shared" si="98"/>
        <v>10735.938182435364</v>
      </c>
      <c r="N102" s="97">
        <f t="shared" si="63"/>
        <v>608.40374018578427</v>
      </c>
      <c r="O102" s="130">
        <f t="shared" si="64"/>
        <v>608.40374018578427</v>
      </c>
      <c r="P102" s="97">
        <f t="shared" si="65"/>
        <v>11344.341922621148</v>
      </c>
      <c r="Q102" s="98">
        <f t="shared" si="66"/>
        <v>11344.341922621148</v>
      </c>
      <c r="R102" s="139"/>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c r="IY102" s="1"/>
      <c r="IZ102" s="1"/>
      <c r="JA102" s="1"/>
      <c r="JB102" s="1"/>
      <c r="JC102" s="1"/>
      <c r="JD102" s="1"/>
      <c r="JE102" s="1"/>
      <c r="JF102" s="1"/>
      <c r="JG102" s="1"/>
      <c r="JH102" s="1"/>
      <c r="JI102" s="1"/>
      <c r="JJ102" s="1"/>
      <c r="JK102" s="1"/>
      <c r="JL102" s="1"/>
      <c r="JM102" s="1"/>
      <c r="JN102" s="1"/>
      <c r="JO102" s="1"/>
      <c r="JP102" s="1"/>
      <c r="JQ102" s="1"/>
      <c r="JR102" s="1"/>
      <c r="JS102" s="1"/>
      <c r="JT102" s="1"/>
      <c r="JU102" s="1"/>
      <c r="JV102" s="1"/>
      <c r="JW102" s="1"/>
      <c r="JX102" s="1"/>
      <c r="JY102" s="1"/>
      <c r="JZ102" s="1"/>
      <c r="KA102" s="1"/>
      <c r="KB102" s="1"/>
      <c r="KC102" s="1"/>
      <c r="KD102" s="1"/>
      <c r="KE102" s="1"/>
      <c r="KF102" s="1"/>
      <c r="KG102" s="1"/>
      <c r="KH102" s="1"/>
      <c r="KI102" s="1"/>
      <c r="KJ102" s="1"/>
      <c r="KK102" s="1"/>
      <c r="KL102" s="1"/>
      <c r="KM102" s="1"/>
      <c r="KN102" s="1"/>
      <c r="KO102" s="1"/>
      <c r="KP102" s="1"/>
      <c r="KQ102" s="1"/>
      <c r="KR102" s="1"/>
      <c r="KS102" s="1"/>
      <c r="KT102" s="1"/>
      <c r="KU102" s="1"/>
      <c r="KV102" s="1"/>
      <c r="KW102" s="1"/>
      <c r="KX102" s="1"/>
      <c r="KY102" s="1"/>
      <c r="KZ102" s="1"/>
      <c r="LA102" s="1"/>
      <c r="LB102" s="1"/>
      <c r="LC102" s="1"/>
      <c r="LD102" s="1"/>
      <c r="LE102" s="1"/>
      <c r="LF102" s="1"/>
      <c r="LG102" s="1"/>
      <c r="LH102" s="1"/>
      <c r="LI102" s="1"/>
      <c r="LJ102" s="1"/>
      <c r="LK102" s="1"/>
      <c r="LL102" s="1"/>
      <c r="LM102" s="1"/>
      <c r="LN102" s="1"/>
      <c r="LO102" s="1"/>
      <c r="LP102" s="1"/>
      <c r="LQ102" s="1"/>
      <c r="LR102" s="1"/>
      <c r="LS102" s="1"/>
      <c r="LT102" s="1"/>
      <c r="LU102" s="1"/>
      <c r="LV102" s="1"/>
      <c r="LW102" s="1"/>
      <c r="LX102" s="1"/>
      <c r="LY102" s="1"/>
      <c r="LZ102" s="1"/>
      <c r="MA102" s="1"/>
      <c r="MB102" s="1"/>
      <c r="MC102" s="1"/>
      <c r="MD102" s="1"/>
      <c r="ME102" s="1"/>
      <c r="MF102" s="1"/>
      <c r="MG102" s="1"/>
      <c r="MH102" s="1"/>
      <c r="MI102" s="1"/>
      <c r="MJ102" s="1"/>
      <c r="MK102" s="1"/>
      <c r="ML102" s="1"/>
      <c r="MM102" s="1"/>
      <c r="MN102" s="1"/>
      <c r="MO102" s="1"/>
      <c r="MP102" s="1"/>
      <c r="MQ102" s="1"/>
      <c r="MR102" s="1"/>
      <c r="MS102" s="1"/>
      <c r="MT102" s="1"/>
      <c r="MU102" s="1"/>
      <c r="MV102" s="1"/>
      <c r="MW102" s="1"/>
      <c r="MX102" s="1"/>
      <c r="MY102" s="1"/>
      <c r="MZ102" s="1"/>
      <c r="NA102" s="1"/>
      <c r="NB102" s="1"/>
      <c r="NC102" s="1"/>
      <c r="ND102" s="1"/>
      <c r="NE102" s="1"/>
      <c r="NF102" s="1"/>
      <c r="NG102" s="1"/>
      <c r="NH102" s="1"/>
      <c r="NI102" s="1"/>
      <c r="NJ102" s="1"/>
      <c r="NK102" s="1"/>
      <c r="NL102" s="1"/>
      <c r="NM102" s="1"/>
      <c r="NN102" s="1"/>
      <c r="NO102" s="1"/>
      <c r="NP102" s="1"/>
      <c r="NQ102" s="1"/>
      <c r="NR102" s="1"/>
      <c r="NS102" s="1"/>
      <c r="NT102" s="1"/>
      <c r="NU102" s="1"/>
      <c r="NV102" s="1"/>
      <c r="NW102" s="1"/>
      <c r="NX102" s="1"/>
      <c r="NY102" s="1"/>
      <c r="NZ102" s="1"/>
      <c r="OA102" s="1"/>
      <c r="OB102" s="1"/>
      <c r="OC102" s="1"/>
      <c r="OD102" s="1"/>
      <c r="OE102" s="1"/>
      <c r="OF102" s="1"/>
      <c r="OG102" s="1"/>
      <c r="OH102" s="1"/>
      <c r="OI102" s="1"/>
      <c r="OJ102" s="1"/>
      <c r="OK102" s="1"/>
      <c r="OL102" s="1"/>
      <c r="OM102" s="1"/>
      <c r="ON102" s="1"/>
      <c r="OO102" s="1"/>
      <c r="OP102" s="1"/>
      <c r="OQ102" s="1"/>
      <c r="OR102" s="1"/>
      <c r="OS102" s="1"/>
      <c r="OT102" s="1"/>
      <c r="OU102" s="1"/>
      <c r="OV102" s="1"/>
      <c r="OW102" s="1"/>
      <c r="OX102" s="1"/>
      <c r="OY102" s="1"/>
      <c r="OZ102" s="1"/>
      <c r="PA102" s="1"/>
      <c r="PB102" s="1"/>
      <c r="PC102" s="1"/>
      <c r="PD102" s="1"/>
      <c r="PE102" s="1"/>
      <c r="PF102" s="1"/>
      <c r="PG102" s="1"/>
      <c r="PH102" s="1"/>
      <c r="PI102" s="1"/>
      <c r="PJ102" s="1"/>
      <c r="PK102" s="1"/>
      <c r="PL102" s="1"/>
      <c r="PM102" s="1"/>
      <c r="PN102" s="1"/>
      <c r="PO102" s="1"/>
      <c r="PP102" s="1"/>
      <c r="PQ102" s="1"/>
      <c r="PR102" s="1"/>
      <c r="PS102" s="1"/>
      <c r="PT102" s="1"/>
      <c r="PU102" s="1"/>
      <c r="PV102" s="1"/>
      <c r="PW102" s="1"/>
      <c r="PX102" s="1"/>
      <c r="PY102" s="1"/>
      <c r="PZ102" s="1"/>
      <c r="QA102" s="1"/>
      <c r="QB102" s="1"/>
      <c r="QC102" s="1"/>
      <c r="QD102" s="1"/>
      <c r="QE102" s="1"/>
      <c r="QF102" s="1"/>
      <c r="QG102" s="1"/>
      <c r="QH102" s="1"/>
      <c r="QI102" s="1"/>
      <c r="QJ102" s="1"/>
      <c r="QK102" s="1"/>
      <c r="QL102" s="1"/>
      <c r="QM102" s="1"/>
      <c r="QN102" s="1"/>
      <c r="QO102" s="1"/>
      <c r="QP102" s="1"/>
      <c r="QQ102" s="1"/>
      <c r="QR102" s="1"/>
      <c r="QS102" s="1"/>
      <c r="QT102" s="1"/>
      <c r="QU102" s="1"/>
      <c r="QV102" s="1"/>
      <c r="QW102" s="1"/>
      <c r="QX102" s="1"/>
      <c r="QY102" s="1"/>
      <c r="QZ102" s="1"/>
      <c r="RA102" s="1"/>
      <c r="RB102" s="1"/>
      <c r="RC102" s="1"/>
      <c r="RD102" s="1"/>
      <c r="RE102" s="1"/>
      <c r="RF102" s="1"/>
      <c r="RG102" s="1"/>
      <c r="RH102" s="1"/>
      <c r="RI102" s="1"/>
      <c r="RJ102" s="1"/>
      <c r="RK102" s="1"/>
      <c r="RL102" s="1"/>
      <c r="RM102" s="1"/>
      <c r="RN102" s="1"/>
      <c r="RO102" s="1"/>
      <c r="RP102" s="1"/>
      <c r="RQ102" s="1"/>
      <c r="RR102" s="1"/>
      <c r="RS102" s="1"/>
      <c r="RT102" s="1"/>
      <c r="RU102" s="1"/>
      <c r="RV102" s="1"/>
      <c r="RW102" s="1"/>
      <c r="RX102" s="1"/>
      <c r="RY102" s="1"/>
      <c r="RZ102" s="1"/>
      <c r="SA102" s="1"/>
      <c r="SB102" s="1"/>
      <c r="SC102" s="1"/>
      <c r="SD102" s="1"/>
      <c r="SE102" s="1"/>
      <c r="SF102" s="1"/>
      <c r="SG102" s="1"/>
      <c r="SH102" s="1"/>
      <c r="SI102" s="1"/>
      <c r="SJ102" s="1"/>
      <c r="SK102" s="1"/>
      <c r="SL102" s="1"/>
      <c r="SM102" s="1"/>
      <c r="SN102" s="1"/>
      <c r="SO102" s="1"/>
      <c r="SP102" s="1"/>
      <c r="SQ102" s="1"/>
      <c r="SR102" s="1"/>
      <c r="SS102" s="1"/>
      <c r="ST102" s="1"/>
      <c r="SU102" s="1"/>
      <c r="SV102" s="1"/>
      <c r="SW102" s="1"/>
      <c r="SX102" s="1"/>
      <c r="SY102" s="1"/>
      <c r="SZ102" s="1"/>
      <c r="TA102" s="1"/>
      <c r="TB102" s="1"/>
      <c r="TC102" s="1"/>
      <c r="TD102" s="1"/>
      <c r="TE102" s="1"/>
      <c r="TF102" s="1"/>
      <c r="TG102" s="1"/>
      <c r="TH102" s="1"/>
      <c r="TI102" s="1"/>
      <c r="TJ102" s="1"/>
      <c r="TK102" s="1"/>
      <c r="TL102" s="1"/>
      <c r="TM102" s="1"/>
      <c r="TN102" s="1"/>
      <c r="TO102" s="1"/>
      <c r="TP102" s="1"/>
      <c r="TQ102" s="1"/>
      <c r="TR102" s="1"/>
      <c r="TS102" s="1"/>
      <c r="TT102" s="1"/>
      <c r="TU102" s="1"/>
      <c r="TV102" s="1"/>
      <c r="TW102" s="1"/>
      <c r="TX102" s="1"/>
      <c r="TY102" s="1"/>
      <c r="TZ102" s="1"/>
      <c r="UA102" s="1"/>
      <c r="UB102" s="1"/>
      <c r="UC102" s="1"/>
      <c r="UD102" s="1"/>
      <c r="UE102" s="1"/>
      <c r="UF102" s="1"/>
      <c r="UG102" s="1"/>
      <c r="UH102" s="1"/>
      <c r="UI102" s="1"/>
      <c r="UJ102" s="1"/>
      <c r="UK102" s="1"/>
      <c r="UL102" s="1"/>
      <c r="UM102" s="1"/>
      <c r="UN102" s="1"/>
      <c r="UO102" s="1"/>
      <c r="UP102" s="1"/>
      <c r="UQ102" s="1"/>
      <c r="UR102" s="1"/>
      <c r="US102" s="1"/>
      <c r="UT102" s="1"/>
      <c r="UU102" s="1"/>
      <c r="UV102" s="1"/>
      <c r="UW102" s="1"/>
      <c r="UX102" s="1"/>
      <c r="UY102" s="1"/>
      <c r="UZ102" s="1"/>
      <c r="VA102" s="1"/>
      <c r="VB102" s="1"/>
      <c r="VC102" s="1"/>
      <c r="VD102" s="1"/>
      <c r="VE102" s="1"/>
      <c r="VF102" s="1"/>
      <c r="VG102" s="1"/>
      <c r="VH102" s="1"/>
      <c r="VI102" s="1"/>
      <c r="VJ102" s="1"/>
      <c r="VK102" s="1"/>
      <c r="VL102" s="1"/>
      <c r="VM102" s="1"/>
      <c r="VN102" s="1"/>
      <c r="VO102" s="1"/>
      <c r="VP102" s="1"/>
      <c r="VQ102" s="1"/>
      <c r="VR102" s="1"/>
      <c r="VS102" s="1"/>
      <c r="VT102" s="1"/>
      <c r="VU102" s="1"/>
      <c r="VV102" s="1"/>
      <c r="VW102" s="1"/>
      <c r="VX102" s="1"/>
      <c r="VY102" s="1"/>
      <c r="VZ102" s="1"/>
      <c r="WA102" s="1"/>
      <c r="WB102" s="1"/>
      <c r="WC102" s="1"/>
      <c r="WD102" s="1"/>
      <c r="WE102" s="1"/>
      <c r="WF102" s="1"/>
      <c r="WG102" s="1"/>
      <c r="WH102" s="1"/>
      <c r="WI102" s="1"/>
      <c r="WJ102" s="1"/>
      <c r="WK102" s="1"/>
      <c r="WL102" s="1"/>
      <c r="WM102" s="1"/>
      <c r="WN102" s="1"/>
      <c r="WO102" s="1"/>
      <c r="WP102" s="1"/>
      <c r="WQ102" s="1"/>
      <c r="WR102" s="1"/>
      <c r="WS102" s="1"/>
      <c r="WT102" s="1"/>
      <c r="WU102" s="1"/>
      <c r="WV102" s="1"/>
      <c r="WW102" s="1"/>
      <c r="WX102" s="1"/>
      <c r="WY102" s="1"/>
      <c r="WZ102" s="1"/>
      <c r="XA102" s="1"/>
      <c r="XB102" s="1"/>
      <c r="XC102" s="1"/>
      <c r="XD102" s="1"/>
      <c r="XE102" s="1"/>
      <c r="XF102" s="1"/>
      <c r="XG102" s="1"/>
      <c r="XH102" s="1"/>
      <c r="XI102" s="1"/>
      <c r="XJ102" s="1"/>
      <c r="XK102" s="1"/>
      <c r="XL102" s="1"/>
      <c r="XM102" s="1"/>
      <c r="XN102" s="1"/>
      <c r="XO102" s="1"/>
      <c r="XP102" s="1"/>
      <c r="XQ102" s="1"/>
      <c r="XR102" s="1"/>
      <c r="XS102" s="1"/>
      <c r="XT102" s="1"/>
      <c r="XU102" s="1"/>
      <c r="XV102" s="1"/>
      <c r="XW102" s="1"/>
      <c r="XX102" s="1"/>
      <c r="XY102" s="1"/>
      <c r="XZ102" s="1"/>
      <c r="YA102" s="1"/>
      <c r="YB102" s="1"/>
      <c r="YC102" s="1"/>
      <c r="YD102" s="1"/>
      <c r="YE102" s="1"/>
      <c r="YF102" s="1"/>
      <c r="YG102" s="1"/>
      <c r="YH102" s="1"/>
      <c r="YI102" s="1"/>
      <c r="YJ102" s="1"/>
      <c r="YK102" s="1"/>
      <c r="YL102" s="1"/>
      <c r="YM102" s="1"/>
      <c r="YN102" s="1"/>
      <c r="YO102" s="1"/>
      <c r="YP102" s="1"/>
      <c r="YQ102" s="1"/>
      <c r="YR102" s="1"/>
      <c r="YS102" s="1"/>
      <c r="YT102" s="1"/>
      <c r="YU102" s="1"/>
      <c r="YV102" s="1"/>
      <c r="YW102" s="1"/>
      <c r="YX102" s="1"/>
      <c r="YY102" s="1"/>
      <c r="YZ102" s="1"/>
      <c r="ZA102" s="1"/>
      <c r="ZB102" s="1"/>
      <c r="ZC102" s="1"/>
      <c r="ZD102" s="1"/>
      <c r="ZE102" s="1"/>
      <c r="ZF102" s="1"/>
      <c r="ZG102" s="1"/>
      <c r="ZH102" s="1"/>
      <c r="ZI102" s="1"/>
      <c r="ZJ102" s="1"/>
      <c r="ZK102" s="1"/>
      <c r="ZL102" s="1"/>
      <c r="ZM102" s="1"/>
      <c r="ZN102" s="1"/>
      <c r="ZO102" s="1"/>
      <c r="ZP102" s="1"/>
      <c r="ZQ102" s="1"/>
      <c r="ZR102" s="1"/>
      <c r="ZS102" s="1"/>
      <c r="ZT102" s="1"/>
      <c r="ZU102" s="1"/>
      <c r="ZV102" s="1"/>
      <c r="ZW102" s="1"/>
      <c r="ZX102" s="1"/>
      <c r="ZY102" s="1"/>
      <c r="ZZ102" s="1"/>
      <c r="AAA102" s="1"/>
      <c r="AAB102" s="1"/>
      <c r="AAC102" s="1"/>
      <c r="AAD102" s="1"/>
      <c r="AAE102" s="1"/>
      <c r="AAF102" s="1"/>
      <c r="AAG102" s="1"/>
      <c r="AAH102" s="1"/>
      <c r="AAI102" s="1"/>
      <c r="AAJ102" s="1"/>
      <c r="AAK102" s="1"/>
      <c r="AAL102" s="1"/>
      <c r="AAM102" s="1"/>
      <c r="AAN102" s="1"/>
      <c r="AAO102" s="1"/>
      <c r="AAP102" s="1"/>
      <c r="AAQ102" s="1"/>
      <c r="AAR102" s="1"/>
      <c r="AAS102" s="1"/>
      <c r="AAT102" s="1"/>
      <c r="AAU102" s="1"/>
      <c r="AAV102" s="1"/>
      <c r="AAW102" s="1"/>
      <c r="AAX102" s="1"/>
      <c r="AAY102" s="1"/>
      <c r="AAZ102" s="1"/>
      <c r="ABA102" s="1"/>
      <c r="ABB102" s="1"/>
      <c r="ABC102" s="1"/>
      <c r="ABD102" s="1"/>
      <c r="ABE102" s="1"/>
      <c r="ABF102" s="1"/>
      <c r="ABG102" s="1"/>
      <c r="ABH102" s="1"/>
      <c r="ABI102" s="1"/>
      <c r="ABJ102" s="1"/>
      <c r="ABK102" s="1"/>
      <c r="ABL102" s="1"/>
      <c r="ABM102" s="1"/>
      <c r="ABN102" s="1"/>
      <c r="ABO102" s="1"/>
      <c r="ABP102" s="1"/>
      <c r="ABQ102" s="1"/>
      <c r="ABR102" s="1"/>
      <c r="ABS102" s="1"/>
      <c r="ABT102" s="1"/>
      <c r="ABU102" s="1"/>
      <c r="ABV102" s="1"/>
      <c r="ABW102" s="1"/>
      <c r="ABX102" s="1"/>
      <c r="ABY102" s="1"/>
      <c r="ABZ102" s="1"/>
      <c r="ACA102" s="1"/>
      <c r="ACB102" s="1"/>
      <c r="ACC102" s="1"/>
      <c r="ACD102" s="1"/>
      <c r="ACE102" s="1"/>
      <c r="ACF102" s="1"/>
      <c r="ACG102" s="1"/>
      <c r="ACH102" s="1"/>
      <c r="ACI102" s="1"/>
      <c r="ACJ102" s="1"/>
      <c r="ACK102" s="1"/>
      <c r="ACL102" s="1"/>
      <c r="ACM102" s="1"/>
      <c r="ACN102" s="1"/>
      <c r="ACO102" s="1"/>
      <c r="ACP102" s="1"/>
      <c r="ACQ102" s="1"/>
      <c r="ACR102" s="1"/>
      <c r="ACS102" s="1"/>
      <c r="ACT102" s="1"/>
      <c r="ACU102" s="1"/>
      <c r="ACV102" s="1"/>
      <c r="ACW102" s="1"/>
      <c r="ACX102" s="1"/>
      <c r="ACY102" s="1"/>
      <c r="ACZ102" s="1"/>
      <c r="ADA102" s="1"/>
      <c r="ADB102" s="1"/>
      <c r="ADC102" s="1"/>
      <c r="ADD102" s="1"/>
      <c r="ADE102" s="1"/>
      <c r="ADF102" s="1"/>
      <c r="ADG102" s="1"/>
      <c r="ADH102" s="1"/>
      <c r="ADI102" s="1"/>
      <c r="ADJ102" s="1"/>
      <c r="ADK102" s="1"/>
      <c r="ADL102" s="1"/>
      <c r="ADM102" s="1"/>
      <c r="ADN102" s="1"/>
      <c r="ADO102" s="1"/>
      <c r="ADP102" s="1"/>
      <c r="ADQ102" s="1"/>
      <c r="ADR102" s="1"/>
      <c r="ADS102" s="1"/>
      <c r="ADT102" s="1"/>
      <c r="ADU102" s="1"/>
      <c r="ADV102" s="1"/>
      <c r="ADW102" s="1"/>
      <c r="ADX102" s="1"/>
      <c r="ADY102" s="1"/>
      <c r="ADZ102" s="1"/>
      <c r="AEA102" s="1"/>
      <c r="AEB102" s="1"/>
      <c r="AEC102" s="1"/>
      <c r="AED102" s="1"/>
      <c r="AEE102" s="1"/>
      <c r="AEF102" s="1"/>
      <c r="AEG102" s="1"/>
      <c r="AEH102" s="1"/>
      <c r="AEI102" s="1"/>
      <c r="AEJ102" s="1"/>
      <c r="AEK102" s="1"/>
      <c r="AEL102" s="1"/>
      <c r="AEM102" s="1"/>
      <c r="AEN102" s="1"/>
      <c r="AEO102" s="1"/>
      <c r="AEP102" s="1"/>
      <c r="AEQ102" s="1"/>
      <c r="AER102" s="1"/>
      <c r="AES102" s="1"/>
      <c r="AET102" s="1"/>
      <c r="AEU102" s="1"/>
      <c r="AEV102" s="1"/>
      <c r="AEW102" s="1"/>
      <c r="AEX102" s="1"/>
      <c r="AEY102" s="1"/>
      <c r="AEZ102" s="1"/>
      <c r="AFA102" s="1"/>
      <c r="AFB102" s="1"/>
      <c r="AFC102" s="1"/>
      <c r="AFD102" s="1"/>
      <c r="AFE102" s="1"/>
      <c r="AFF102" s="1"/>
      <c r="AFG102" s="1"/>
      <c r="AFH102" s="1"/>
      <c r="AFI102" s="1"/>
      <c r="AFJ102" s="1"/>
      <c r="AFK102" s="1"/>
      <c r="AFL102" s="1"/>
      <c r="AFM102" s="1"/>
      <c r="AFN102" s="1"/>
      <c r="AFO102" s="1"/>
      <c r="AFP102" s="1"/>
      <c r="AFQ102" s="1"/>
      <c r="AFR102" s="1"/>
      <c r="AFS102" s="1"/>
      <c r="AFT102" s="1"/>
      <c r="AFU102" s="1"/>
      <c r="AFV102" s="1"/>
      <c r="AFW102" s="1"/>
      <c r="AFX102" s="1"/>
      <c r="AFY102" s="1"/>
      <c r="AFZ102" s="1"/>
      <c r="AGA102" s="1"/>
      <c r="AGB102" s="1"/>
      <c r="AGC102" s="1"/>
      <c r="AGD102" s="1"/>
      <c r="AGE102" s="1"/>
      <c r="AGF102" s="1"/>
      <c r="AGG102" s="1"/>
      <c r="AGH102" s="1"/>
      <c r="AGI102" s="1"/>
      <c r="AGJ102" s="1"/>
      <c r="AGK102" s="1"/>
      <c r="AGL102" s="1"/>
      <c r="AGM102" s="1"/>
      <c r="AGN102" s="1"/>
      <c r="AGO102" s="1"/>
      <c r="AGP102" s="1"/>
      <c r="AGQ102" s="1"/>
      <c r="AGR102" s="1"/>
      <c r="AGS102" s="1"/>
      <c r="AGT102" s="1"/>
      <c r="AGU102" s="1"/>
      <c r="AGV102" s="1"/>
      <c r="AGW102" s="1"/>
      <c r="AGX102" s="1"/>
      <c r="AGY102" s="1"/>
      <c r="AGZ102" s="1"/>
      <c r="AHA102" s="1"/>
      <c r="AHB102" s="1"/>
      <c r="AHC102" s="1"/>
      <c r="AHD102" s="1"/>
      <c r="AHE102" s="1"/>
      <c r="AHF102" s="1"/>
      <c r="AHG102" s="1"/>
      <c r="AHH102" s="1"/>
      <c r="AHI102" s="1"/>
      <c r="AHJ102" s="1"/>
      <c r="AHK102" s="1"/>
      <c r="AHL102" s="1"/>
      <c r="AHM102" s="1"/>
      <c r="AHN102" s="1"/>
      <c r="AHO102" s="1"/>
      <c r="AHP102" s="1"/>
      <c r="AHQ102" s="1"/>
      <c r="AHR102" s="1"/>
      <c r="AHS102" s="1"/>
      <c r="AHT102" s="1"/>
      <c r="AHU102" s="1"/>
      <c r="AHV102" s="1"/>
      <c r="AHW102" s="1"/>
      <c r="AHX102" s="1"/>
      <c r="AHY102" s="1"/>
      <c r="AHZ102" s="1"/>
      <c r="AIA102" s="1"/>
      <c r="AIB102" s="1"/>
      <c r="AIC102" s="1"/>
      <c r="AID102" s="1"/>
      <c r="AIE102" s="1"/>
      <c r="AIF102" s="1"/>
      <c r="AIG102" s="1"/>
      <c r="AIH102" s="1"/>
      <c r="AII102" s="1"/>
      <c r="AIJ102" s="1"/>
      <c r="AIK102" s="1"/>
      <c r="AIL102" s="1"/>
      <c r="AIM102" s="1"/>
      <c r="AIN102" s="1"/>
      <c r="AIO102" s="1"/>
      <c r="AIP102" s="1"/>
      <c r="AIQ102" s="1"/>
      <c r="AIR102" s="1"/>
      <c r="AIS102" s="1"/>
      <c r="AIT102" s="1"/>
      <c r="AIU102" s="1"/>
      <c r="AIV102" s="1"/>
      <c r="AIW102" s="1"/>
      <c r="AIX102" s="1"/>
      <c r="AIY102" s="1"/>
      <c r="AIZ102" s="1"/>
      <c r="AJA102" s="1"/>
      <c r="AJB102" s="1"/>
      <c r="AJC102" s="1"/>
      <c r="AJD102" s="1"/>
      <c r="AJE102" s="1"/>
      <c r="AJF102" s="1"/>
      <c r="AJG102" s="1"/>
      <c r="AJH102" s="1"/>
      <c r="AJI102" s="1"/>
      <c r="AJJ102" s="1"/>
      <c r="AJK102" s="1"/>
      <c r="AJL102" s="1"/>
      <c r="AJM102" s="1"/>
      <c r="AJN102" s="1"/>
      <c r="AJO102" s="1"/>
      <c r="AJP102" s="1"/>
      <c r="AJQ102" s="1"/>
      <c r="AJR102" s="1"/>
      <c r="AJS102" s="1"/>
      <c r="AJT102" s="1"/>
      <c r="AJU102" s="1"/>
      <c r="AJV102" s="1"/>
      <c r="AJW102" s="1"/>
      <c r="AJX102" s="1"/>
      <c r="AJY102" s="1"/>
      <c r="AJZ102" s="1"/>
      <c r="AKA102" s="1"/>
      <c r="AKB102" s="1"/>
      <c r="AKC102" s="1"/>
      <c r="AKD102" s="1"/>
      <c r="AKE102" s="1"/>
      <c r="AKF102" s="1"/>
      <c r="AKG102" s="1"/>
      <c r="AKH102" s="1"/>
      <c r="AKI102" s="1"/>
      <c r="AKJ102" s="1"/>
      <c r="AKK102" s="1"/>
      <c r="AKL102" s="1"/>
      <c r="AKM102" s="1"/>
      <c r="AKN102" s="1"/>
      <c r="AKO102" s="1"/>
      <c r="AKP102" s="1"/>
      <c r="AKQ102" s="1"/>
      <c r="AKR102" s="1"/>
      <c r="AKS102" s="1"/>
      <c r="AKT102" s="1"/>
      <c r="AKU102" s="1"/>
      <c r="AKV102" s="1"/>
      <c r="AKW102" s="1"/>
      <c r="AKX102" s="1"/>
      <c r="AKY102" s="1"/>
      <c r="AKZ102" s="1"/>
      <c r="ALA102" s="1"/>
      <c r="ALB102" s="1"/>
      <c r="ALC102" s="1"/>
      <c r="ALD102" s="1"/>
      <c r="ALE102" s="1"/>
      <c r="ALF102" s="1"/>
      <c r="ALG102" s="1"/>
      <c r="ALH102" s="1"/>
      <c r="ALI102" s="1"/>
      <c r="ALJ102" s="1"/>
      <c r="ALK102" s="1"/>
      <c r="ALL102" s="1"/>
      <c r="ALM102" s="1"/>
      <c r="ALN102" s="1"/>
      <c r="ALO102" s="1"/>
      <c r="ALP102" s="1"/>
      <c r="ALQ102" s="1"/>
      <c r="ALR102" s="1"/>
      <c r="ALS102" s="1"/>
      <c r="ALT102" s="1"/>
      <c r="ALU102" s="1"/>
      <c r="ALV102" s="1"/>
      <c r="ALW102" s="1"/>
      <c r="ALX102" s="1"/>
      <c r="ALY102" s="1"/>
      <c r="ALZ102" s="1"/>
      <c r="AMA102" s="1"/>
      <c r="AMB102" s="1"/>
      <c r="AMC102" s="1"/>
      <c r="AMD102" s="1"/>
      <c r="AME102" s="1"/>
      <c r="AMF102" s="1"/>
    </row>
    <row r="103" spans="1:1020" customFormat="1" ht="103.15" customHeight="1" x14ac:dyDescent="0.25">
      <c r="A103" s="114" t="s">
        <v>37</v>
      </c>
      <c r="B103" s="32" t="s">
        <v>466</v>
      </c>
      <c r="C103" s="100">
        <v>2</v>
      </c>
      <c r="D103" s="63" t="s">
        <v>442</v>
      </c>
      <c r="E103" s="32" t="s">
        <v>443</v>
      </c>
      <c r="F103" s="72">
        <v>1250</v>
      </c>
      <c r="G103" s="72">
        <f>C103*F103</f>
        <v>2500</v>
      </c>
      <c r="H103" s="58">
        <f t="shared" ref="H103" si="110">87000/1060540*F103</f>
        <v>102.5421011937315</v>
      </c>
      <c r="I103" s="58">
        <f>C103*H103</f>
        <v>205.08420238746299</v>
      </c>
      <c r="J103" s="58">
        <f>F103+H103</f>
        <v>1352.5421011937315</v>
      </c>
      <c r="K103" s="56">
        <f>G103+I103</f>
        <v>2705.0842023874629</v>
      </c>
      <c r="L103" s="57">
        <f>J103*1.21</f>
        <v>1636.575942444415</v>
      </c>
      <c r="M103" s="56">
        <f>K103*1.21</f>
        <v>3273.15188488883</v>
      </c>
      <c r="N103" s="97">
        <f t="shared" ref="N103" si="111">287012/5064635.35*L103</f>
        <v>92.744472589296379</v>
      </c>
      <c r="O103" s="130">
        <f t="shared" ref="O103" si="112">C103*N103</f>
        <v>185.48894517859276</v>
      </c>
      <c r="P103" s="97">
        <f t="shared" ref="P103" si="113">L103+N103</f>
        <v>1729.3204150337115</v>
      </c>
      <c r="Q103" s="98">
        <f t="shared" ref="Q103" si="114">M103+O103</f>
        <v>3458.6408300674229</v>
      </c>
      <c r="R103" s="139"/>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1"/>
      <c r="VB103" s="1"/>
      <c r="VC103" s="1"/>
      <c r="VD103" s="1"/>
      <c r="VE103" s="1"/>
      <c r="VF103" s="1"/>
      <c r="VG103" s="1"/>
      <c r="VH103" s="1"/>
      <c r="VI103" s="1"/>
      <c r="VJ103" s="1"/>
      <c r="VK103" s="1"/>
      <c r="VL103" s="1"/>
      <c r="VM103" s="1"/>
      <c r="VN103" s="1"/>
      <c r="VO103" s="1"/>
      <c r="VP103" s="1"/>
      <c r="VQ103" s="1"/>
      <c r="VR103" s="1"/>
      <c r="VS103" s="1"/>
      <c r="VT103" s="1"/>
      <c r="VU103" s="1"/>
      <c r="VV103" s="1"/>
      <c r="VW103" s="1"/>
      <c r="VX103" s="1"/>
      <c r="VY103" s="1"/>
      <c r="VZ103" s="1"/>
      <c r="WA103" s="1"/>
      <c r="WB103" s="1"/>
      <c r="WC103" s="1"/>
      <c r="WD103" s="1"/>
      <c r="WE103" s="1"/>
      <c r="WF103" s="1"/>
      <c r="WG103" s="1"/>
      <c r="WH103" s="1"/>
      <c r="WI103" s="1"/>
      <c r="WJ103" s="1"/>
      <c r="WK103" s="1"/>
      <c r="WL103" s="1"/>
      <c r="WM103" s="1"/>
      <c r="WN103" s="1"/>
      <c r="WO103" s="1"/>
      <c r="WP103" s="1"/>
      <c r="WQ103" s="1"/>
      <c r="WR103" s="1"/>
      <c r="WS103" s="1"/>
      <c r="WT103" s="1"/>
      <c r="WU103" s="1"/>
      <c r="WV103" s="1"/>
      <c r="WW103" s="1"/>
      <c r="WX103" s="1"/>
      <c r="WY103" s="1"/>
      <c r="WZ103" s="1"/>
      <c r="XA103" s="1"/>
      <c r="XB103" s="1"/>
      <c r="XC103" s="1"/>
      <c r="XD103" s="1"/>
      <c r="XE103" s="1"/>
      <c r="XF103" s="1"/>
      <c r="XG103" s="1"/>
      <c r="XH103" s="1"/>
      <c r="XI103" s="1"/>
      <c r="XJ103" s="1"/>
      <c r="XK103" s="1"/>
      <c r="XL103" s="1"/>
      <c r="XM103" s="1"/>
      <c r="XN103" s="1"/>
      <c r="XO103" s="1"/>
      <c r="XP103" s="1"/>
      <c r="XQ103" s="1"/>
      <c r="XR103" s="1"/>
      <c r="XS103" s="1"/>
      <c r="XT103" s="1"/>
      <c r="XU103" s="1"/>
      <c r="XV103" s="1"/>
      <c r="XW103" s="1"/>
      <c r="XX103" s="1"/>
      <c r="XY103" s="1"/>
      <c r="XZ103" s="1"/>
      <c r="YA103" s="1"/>
      <c r="YB103" s="1"/>
      <c r="YC103" s="1"/>
      <c r="YD103" s="1"/>
      <c r="YE103" s="1"/>
      <c r="YF103" s="1"/>
      <c r="YG103" s="1"/>
      <c r="YH103" s="1"/>
      <c r="YI103" s="1"/>
      <c r="YJ103" s="1"/>
      <c r="YK103" s="1"/>
      <c r="YL103" s="1"/>
      <c r="YM103" s="1"/>
      <c r="YN103" s="1"/>
      <c r="YO103" s="1"/>
      <c r="YP103" s="1"/>
      <c r="YQ103" s="1"/>
      <c r="YR103" s="1"/>
      <c r="YS103" s="1"/>
      <c r="YT103" s="1"/>
      <c r="YU103" s="1"/>
      <c r="YV103" s="1"/>
      <c r="YW103" s="1"/>
      <c r="YX103" s="1"/>
      <c r="YY103" s="1"/>
      <c r="YZ103" s="1"/>
      <c r="ZA103" s="1"/>
      <c r="ZB103" s="1"/>
      <c r="ZC103" s="1"/>
      <c r="ZD103" s="1"/>
      <c r="ZE103" s="1"/>
      <c r="ZF103" s="1"/>
      <c r="ZG103" s="1"/>
      <c r="ZH103" s="1"/>
      <c r="ZI103" s="1"/>
      <c r="ZJ103" s="1"/>
      <c r="ZK103" s="1"/>
      <c r="ZL103" s="1"/>
      <c r="ZM103" s="1"/>
      <c r="ZN103" s="1"/>
      <c r="ZO103" s="1"/>
      <c r="ZP103" s="1"/>
      <c r="ZQ103" s="1"/>
      <c r="ZR103" s="1"/>
      <c r="ZS103" s="1"/>
      <c r="ZT103" s="1"/>
      <c r="ZU103" s="1"/>
      <c r="ZV103" s="1"/>
      <c r="ZW103" s="1"/>
      <c r="ZX103" s="1"/>
      <c r="ZY103" s="1"/>
      <c r="ZZ103" s="1"/>
      <c r="AAA103" s="1"/>
      <c r="AAB103" s="1"/>
      <c r="AAC103" s="1"/>
      <c r="AAD103" s="1"/>
      <c r="AAE103" s="1"/>
      <c r="AAF103" s="1"/>
      <c r="AAG103" s="1"/>
      <c r="AAH103" s="1"/>
      <c r="AAI103" s="1"/>
      <c r="AAJ103" s="1"/>
      <c r="AAK103" s="1"/>
      <c r="AAL103" s="1"/>
      <c r="AAM103" s="1"/>
      <c r="AAN103" s="1"/>
      <c r="AAO103" s="1"/>
      <c r="AAP103" s="1"/>
      <c r="AAQ103" s="1"/>
      <c r="AAR103" s="1"/>
      <c r="AAS103" s="1"/>
      <c r="AAT103" s="1"/>
      <c r="AAU103" s="1"/>
      <c r="AAV103" s="1"/>
      <c r="AAW103" s="1"/>
      <c r="AAX103" s="1"/>
      <c r="AAY103" s="1"/>
      <c r="AAZ103" s="1"/>
      <c r="ABA103" s="1"/>
      <c r="ABB103" s="1"/>
      <c r="ABC103" s="1"/>
      <c r="ABD103" s="1"/>
      <c r="ABE103" s="1"/>
      <c r="ABF103" s="1"/>
      <c r="ABG103" s="1"/>
      <c r="ABH103" s="1"/>
      <c r="ABI103" s="1"/>
      <c r="ABJ103" s="1"/>
      <c r="ABK103" s="1"/>
      <c r="ABL103" s="1"/>
      <c r="ABM103" s="1"/>
      <c r="ABN103" s="1"/>
      <c r="ABO103" s="1"/>
      <c r="ABP103" s="1"/>
      <c r="ABQ103" s="1"/>
      <c r="ABR103" s="1"/>
      <c r="ABS103" s="1"/>
      <c r="ABT103" s="1"/>
      <c r="ABU103" s="1"/>
      <c r="ABV103" s="1"/>
      <c r="ABW103" s="1"/>
      <c r="ABX103" s="1"/>
      <c r="ABY103" s="1"/>
      <c r="ABZ103" s="1"/>
      <c r="ACA103" s="1"/>
      <c r="ACB103" s="1"/>
      <c r="ACC103" s="1"/>
      <c r="ACD103" s="1"/>
      <c r="ACE103" s="1"/>
      <c r="ACF103" s="1"/>
      <c r="ACG103" s="1"/>
      <c r="ACH103" s="1"/>
      <c r="ACI103" s="1"/>
      <c r="ACJ103" s="1"/>
      <c r="ACK103" s="1"/>
      <c r="ACL103" s="1"/>
      <c r="ACM103" s="1"/>
      <c r="ACN103" s="1"/>
      <c r="ACO103" s="1"/>
      <c r="ACP103" s="1"/>
      <c r="ACQ103" s="1"/>
      <c r="ACR103" s="1"/>
      <c r="ACS103" s="1"/>
      <c r="ACT103" s="1"/>
      <c r="ACU103" s="1"/>
      <c r="ACV103" s="1"/>
      <c r="ACW103" s="1"/>
      <c r="ACX103" s="1"/>
      <c r="ACY103" s="1"/>
      <c r="ACZ103" s="1"/>
      <c r="ADA103" s="1"/>
      <c r="ADB103" s="1"/>
      <c r="ADC103" s="1"/>
      <c r="ADD103" s="1"/>
      <c r="ADE103" s="1"/>
      <c r="ADF103" s="1"/>
      <c r="ADG103" s="1"/>
      <c r="ADH103" s="1"/>
      <c r="ADI103" s="1"/>
      <c r="ADJ103" s="1"/>
      <c r="ADK103" s="1"/>
      <c r="ADL103" s="1"/>
      <c r="ADM103" s="1"/>
      <c r="ADN103" s="1"/>
      <c r="ADO103" s="1"/>
      <c r="ADP103" s="1"/>
      <c r="ADQ103" s="1"/>
      <c r="ADR103" s="1"/>
      <c r="ADS103" s="1"/>
      <c r="ADT103" s="1"/>
      <c r="ADU103" s="1"/>
      <c r="ADV103" s="1"/>
      <c r="ADW103" s="1"/>
      <c r="ADX103" s="1"/>
      <c r="ADY103" s="1"/>
      <c r="ADZ103" s="1"/>
      <c r="AEA103" s="1"/>
      <c r="AEB103" s="1"/>
      <c r="AEC103" s="1"/>
      <c r="AED103" s="1"/>
      <c r="AEE103" s="1"/>
      <c r="AEF103" s="1"/>
      <c r="AEG103" s="1"/>
      <c r="AEH103" s="1"/>
      <c r="AEI103" s="1"/>
      <c r="AEJ103" s="1"/>
      <c r="AEK103" s="1"/>
      <c r="AEL103" s="1"/>
      <c r="AEM103" s="1"/>
      <c r="AEN103" s="1"/>
      <c r="AEO103" s="1"/>
      <c r="AEP103" s="1"/>
      <c r="AEQ103" s="1"/>
      <c r="AER103" s="1"/>
      <c r="AES103" s="1"/>
      <c r="AET103" s="1"/>
      <c r="AEU103" s="1"/>
      <c r="AEV103" s="1"/>
      <c r="AEW103" s="1"/>
      <c r="AEX103" s="1"/>
      <c r="AEY103" s="1"/>
      <c r="AEZ103" s="1"/>
      <c r="AFA103" s="1"/>
      <c r="AFB103" s="1"/>
      <c r="AFC103" s="1"/>
      <c r="AFD103" s="1"/>
      <c r="AFE103" s="1"/>
      <c r="AFF103" s="1"/>
      <c r="AFG103" s="1"/>
      <c r="AFH103" s="1"/>
      <c r="AFI103" s="1"/>
      <c r="AFJ103" s="1"/>
      <c r="AFK103" s="1"/>
      <c r="AFL103" s="1"/>
      <c r="AFM103" s="1"/>
      <c r="AFN103" s="1"/>
      <c r="AFO103" s="1"/>
      <c r="AFP103" s="1"/>
      <c r="AFQ103" s="1"/>
      <c r="AFR103" s="1"/>
      <c r="AFS103" s="1"/>
      <c r="AFT103" s="1"/>
      <c r="AFU103" s="1"/>
      <c r="AFV103" s="1"/>
      <c r="AFW103" s="1"/>
      <c r="AFX103" s="1"/>
      <c r="AFY103" s="1"/>
      <c r="AFZ103" s="1"/>
      <c r="AGA103" s="1"/>
      <c r="AGB103" s="1"/>
      <c r="AGC103" s="1"/>
      <c r="AGD103" s="1"/>
      <c r="AGE103" s="1"/>
      <c r="AGF103" s="1"/>
      <c r="AGG103" s="1"/>
      <c r="AGH103" s="1"/>
      <c r="AGI103" s="1"/>
      <c r="AGJ103" s="1"/>
      <c r="AGK103" s="1"/>
      <c r="AGL103" s="1"/>
      <c r="AGM103" s="1"/>
      <c r="AGN103" s="1"/>
      <c r="AGO103" s="1"/>
      <c r="AGP103" s="1"/>
      <c r="AGQ103" s="1"/>
      <c r="AGR103" s="1"/>
      <c r="AGS103" s="1"/>
      <c r="AGT103" s="1"/>
      <c r="AGU103" s="1"/>
      <c r="AGV103" s="1"/>
      <c r="AGW103" s="1"/>
      <c r="AGX103" s="1"/>
      <c r="AGY103" s="1"/>
      <c r="AGZ103" s="1"/>
      <c r="AHA103" s="1"/>
      <c r="AHB103" s="1"/>
      <c r="AHC103" s="1"/>
      <c r="AHD103" s="1"/>
      <c r="AHE103" s="1"/>
      <c r="AHF103" s="1"/>
      <c r="AHG103" s="1"/>
      <c r="AHH103" s="1"/>
      <c r="AHI103" s="1"/>
      <c r="AHJ103" s="1"/>
      <c r="AHK103" s="1"/>
      <c r="AHL103" s="1"/>
      <c r="AHM103" s="1"/>
      <c r="AHN103" s="1"/>
      <c r="AHO103" s="1"/>
      <c r="AHP103" s="1"/>
      <c r="AHQ103" s="1"/>
      <c r="AHR103" s="1"/>
      <c r="AHS103" s="1"/>
      <c r="AHT103" s="1"/>
      <c r="AHU103" s="1"/>
      <c r="AHV103" s="1"/>
      <c r="AHW103" s="1"/>
      <c r="AHX103" s="1"/>
      <c r="AHY103" s="1"/>
      <c r="AHZ103" s="1"/>
      <c r="AIA103" s="1"/>
      <c r="AIB103" s="1"/>
      <c r="AIC103" s="1"/>
      <c r="AID103" s="1"/>
      <c r="AIE103" s="1"/>
      <c r="AIF103" s="1"/>
      <c r="AIG103" s="1"/>
      <c r="AIH103" s="1"/>
      <c r="AII103" s="1"/>
      <c r="AIJ103" s="1"/>
      <c r="AIK103" s="1"/>
      <c r="AIL103" s="1"/>
      <c r="AIM103" s="1"/>
      <c r="AIN103" s="1"/>
      <c r="AIO103" s="1"/>
      <c r="AIP103" s="1"/>
      <c r="AIQ103" s="1"/>
      <c r="AIR103" s="1"/>
      <c r="AIS103" s="1"/>
      <c r="AIT103" s="1"/>
      <c r="AIU103" s="1"/>
      <c r="AIV103" s="1"/>
      <c r="AIW103" s="1"/>
      <c r="AIX103" s="1"/>
      <c r="AIY103" s="1"/>
      <c r="AIZ103" s="1"/>
      <c r="AJA103" s="1"/>
      <c r="AJB103" s="1"/>
      <c r="AJC103" s="1"/>
      <c r="AJD103" s="1"/>
      <c r="AJE103" s="1"/>
      <c r="AJF103" s="1"/>
      <c r="AJG103" s="1"/>
      <c r="AJH103" s="1"/>
      <c r="AJI103" s="1"/>
      <c r="AJJ103" s="1"/>
      <c r="AJK103" s="1"/>
      <c r="AJL103" s="1"/>
      <c r="AJM103" s="1"/>
      <c r="AJN103" s="1"/>
      <c r="AJO103" s="1"/>
      <c r="AJP103" s="1"/>
      <c r="AJQ103" s="1"/>
      <c r="AJR103" s="1"/>
      <c r="AJS103" s="1"/>
      <c r="AJT103" s="1"/>
      <c r="AJU103" s="1"/>
      <c r="AJV103" s="1"/>
      <c r="AJW103" s="1"/>
      <c r="AJX103" s="1"/>
      <c r="AJY103" s="1"/>
      <c r="AJZ103" s="1"/>
      <c r="AKA103" s="1"/>
      <c r="AKB103" s="1"/>
      <c r="AKC103" s="1"/>
      <c r="AKD103" s="1"/>
      <c r="AKE103" s="1"/>
      <c r="AKF103" s="1"/>
      <c r="AKG103" s="1"/>
      <c r="AKH103" s="1"/>
      <c r="AKI103" s="1"/>
      <c r="AKJ103" s="1"/>
      <c r="AKK103" s="1"/>
      <c r="AKL103" s="1"/>
      <c r="AKM103" s="1"/>
      <c r="AKN103" s="1"/>
      <c r="AKO103" s="1"/>
      <c r="AKP103" s="1"/>
      <c r="AKQ103" s="1"/>
      <c r="AKR103" s="1"/>
      <c r="AKS103" s="1"/>
      <c r="AKT103" s="1"/>
      <c r="AKU103" s="1"/>
      <c r="AKV103" s="1"/>
      <c r="AKW103" s="1"/>
      <c r="AKX103" s="1"/>
      <c r="AKY103" s="1"/>
      <c r="AKZ103" s="1"/>
      <c r="ALA103" s="1"/>
      <c r="ALB103" s="1"/>
      <c r="ALC103" s="1"/>
      <c r="ALD103" s="1"/>
      <c r="ALE103" s="1"/>
      <c r="ALF103" s="1"/>
      <c r="ALG103" s="1"/>
      <c r="ALH103" s="1"/>
      <c r="ALI103" s="1"/>
      <c r="ALJ103" s="1"/>
      <c r="ALK103" s="1"/>
      <c r="ALL103" s="1"/>
      <c r="ALM103" s="1"/>
      <c r="ALN103" s="1"/>
      <c r="ALO103" s="1"/>
      <c r="ALP103" s="1"/>
      <c r="ALQ103" s="1"/>
      <c r="ALR103" s="1"/>
      <c r="ALS103" s="1"/>
      <c r="ALT103" s="1"/>
      <c r="ALU103" s="1"/>
      <c r="ALV103" s="1"/>
      <c r="ALW103" s="1"/>
      <c r="ALX103" s="1"/>
      <c r="ALY103" s="1"/>
      <c r="ALZ103" s="1"/>
      <c r="AMA103" s="1"/>
      <c r="AMB103" s="1"/>
      <c r="AMC103" s="1"/>
      <c r="AMD103" s="1"/>
      <c r="AME103" s="1"/>
      <c r="AMF103" s="1"/>
    </row>
    <row r="104" spans="1:1020" customFormat="1" ht="105" customHeight="1" x14ac:dyDescent="0.25">
      <c r="A104" s="114" t="s">
        <v>48</v>
      </c>
      <c r="B104" s="32" t="s">
        <v>426</v>
      </c>
      <c r="C104" s="63">
        <v>1</v>
      </c>
      <c r="D104" s="65" t="s">
        <v>427</v>
      </c>
      <c r="E104" s="32" t="s">
        <v>428</v>
      </c>
      <c r="F104" s="72">
        <v>13500</v>
      </c>
      <c r="G104" s="72">
        <f>C104*F104</f>
        <v>13500</v>
      </c>
      <c r="H104" s="58">
        <f t="shared" si="109"/>
        <v>1107.4546928923003</v>
      </c>
      <c r="I104" s="58">
        <f t="shared" si="96"/>
        <v>1107.4546928923003</v>
      </c>
      <c r="J104" s="58">
        <f t="shared" si="97"/>
        <v>14607.454692892301</v>
      </c>
      <c r="K104" s="56">
        <f t="shared" si="97"/>
        <v>14607.454692892301</v>
      </c>
      <c r="L104" s="57">
        <f t="shared" si="98"/>
        <v>17675.020178399685</v>
      </c>
      <c r="M104" s="56">
        <f t="shared" si="98"/>
        <v>17675.020178399685</v>
      </c>
      <c r="N104" s="97">
        <f t="shared" si="63"/>
        <v>1001.640303964401</v>
      </c>
      <c r="O104" s="130">
        <f t="shared" si="64"/>
        <v>1001.640303964401</v>
      </c>
      <c r="P104" s="97">
        <f t="shared" si="65"/>
        <v>18676.660482364088</v>
      </c>
      <c r="Q104" s="98">
        <f t="shared" si="66"/>
        <v>18676.660482364088</v>
      </c>
      <c r="R104" s="139"/>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1"/>
      <c r="VB104" s="1"/>
      <c r="VC104" s="1"/>
      <c r="VD104" s="1"/>
      <c r="VE104" s="1"/>
      <c r="VF104" s="1"/>
      <c r="VG104" s="1"/>
      <c r="VH104" s="1"/>
      <c r="VI104" s="1"/>
      <c r="VJ104" s="1"/>
      <c r="VK104" s="1"/>
      <c r="VL104" s="1"/>
      <c r="VM104" s="1"/>
      <c r="VN104" s="1"/>
      <c r="VO104" s="1"/>
      <c r="VP104" s="1"/>
      <c r="VQ104" s="1"/>
      <c r="VR104" s="1"/>
      <c r="VS104" s="1"/>
      <c r="VT104" s="1"/>
      <c r="VU104" s="1"/>
      <c r="VV104" s="1"/>
      <c r="VW104" s="1"/>
      <c r="VX104" s="1"/>
      <c r="VY104" s="1"/>
      <c r="VZ104" s="1"/>
      <c r="WA104" s="1"/>
      <c r="WB104" s="1"/>
      <c r="WC104" s="1"/>
      <c r="WD104" s="1"/>
      <c r="WE104" s="1"/>
      <c r="WF104" s="1"/>
      <c r="WG104" s="1"/>
      <c r="WH104" s="1"/>
      <c r="WI104" s="1"/>
      <c r="WJ104" s="1"/>
      <c r="WK104" s="1"/>
      <c r="WL104" s="1"/>
      <c r="WM104" s="1"/>
      <c r="WN104" s="1"/>
      <c r="WO104" s="1"/>
      <c r="WP104" s="1"/>
      <c r="WQ104" s="1"/>
      <c r="WR104" s="1"/>
      <c r="WS104" s="1"/>
      <c r="WT104" s="1"/>
      <c r="WU104" s="1"/>
      <c r="WV104" s="1"/>
      <c r="WW104" s="1"/>
      <c r="WX104" s="1"/>
      <c r="WY104" s="1"/>
      <c r="WZ104" s="1"/>
      <c r="XA104" s="1"/>
      <c r="XB104" s="1"/>
      <c r="XC104" s="1"/>
      <c r="XD104" s="1"/>
      <c r="XE104" s="1"/>
      <c r="XF104" s="1"/>
      <c r="XG104" s="1"/>
      <c r="XH104" s="1"/>
      <c r="XI104" s="1"/>
      <c r="XJ104" s="1"/>
      <c r="XK104" s="1"/>
      <c r="XL104" s="1"/>
      <c r="XM104" s="1"/>
      <c r="XN104" s="1"/>
      <c r="XO104" s="1"/>
      <c r="XP104" s="1"/>
      <c r="XQ104" s="1"/>
      <c r="XR104" s="1"/>
      <c r="XS104" s="1"/>
      <c r="XT104" s="1"/>
      <c r="XU104" s="1"/>
      <c r="XV104" s="1"/>
      <c r="XW104" s="1"/>
      <c r="XX104" s="1"/>
      <c r="XY104" s="1"/>
      <c r="XZ104" s="1"/>
      <c r="YA104" s="1"/>
      <c r="YB104" s="1"/>
      <c r="YC104" s="1"/>
      <c r="YD104" s="1"/>
      <c r="YE104" s="1"/>
      <c r="YF104" s="1"/>
      <c r="YG104" s="1"/>
      <c r="YH104" s="1"/>
      <c r="YI104" s="1"/>
      <c r="YJ104" s="1"/>
      <c r="YK104" s="1"/>
      <c r="YL104" s="1"/>
      <c r="YM104" s="1"/>
      <c r="YN104" s="1"/>
      <c r="YO104" s="1"/>
      <c r="YP104" s="1"/>
      <c r="YQ104" s="1"/>
      <c r="YR104" s="1"/>
      <c r="YS104" s="1"/>
      <c r="YT104" s="1"/>
      <c r="YU104" s="1"/>
      <c r="YV104" s="1"/>
      <c r="YW104" s="1"/>
      <c r="YX104" s="1"/>
      <c r="YY104" s="1"/>
      <c r="YZ104" s="1"/>
      <c r="ZA104" s="1"/>
      <c r="ZB104" s="1"/>
      <c r="ZC104" s="1"/>
      <c r="ZD104" s="1"/>
      <c r="ZE104" s="1"/>
      <c r="ZF104" s="1"/>
      <c r="ZG104" s="1"/>
      <c r="ZH104" s="1"/>
      <c r="ZI104" s="1"/>
      <c r="ZJ104" s="1"/>
      <c r="ZK104" s="1"/>
      <c r="ZL104" s="1"/>
      <c r="ZM104" s="1"/>
      <c r="ZN104" s="1"/>
      <c r="ZO104" s="1"/>
      <c r="ZP104" s="1"/>
      <c r="ZQ104" s="1"/>
      <c r="ZR104" s="1"/>
      <c r="ZS104" s="1"/>
      <c r="ZT104" s="1"/>
      <c r="ZU104" s="1"/>
      <c r="ZV104" s="1"/>
      <c r="ZW104" s="1"/>
      <c r="ZX104" s="1"/>
      <c r="ZY104" s="1"/>
      <c r="ZZ104" s="1"/>
      <c r="AAA104" s="1"/>
      <c r="AAB104" s="1"/>
      <c r="AAC104" s="1"/>
      <c r="AAD104" s="1"/>
      <c r="AAE104" s="1"/>
      <c r="AAF104" s="1"/>
      <c r="AAG104" s="1"/>
      <c r="AAH104" s="1"/>
      <c r="AAI104" s="1"/>
      <c r="AAJ104" s="1"/>
      <c r="AAK104" s="1"/>
      <c r="AAL104" s="1"/>
      <c r="AAM104" s="1"/>
      <c r="AAN104" s="1"/>
      <c r="AAO104" s="1"/>
      <c r="AAP104" s="1"/>
      <c r="AAQ104" s="1"/>
      <c r="AAR104" s="1"/>
      <c r="AAS104" s="1"/>
      <c r="AAT104" s="1"/>
      <c r="AAU104" s="1"/>
      <c r="AAV104" s="1"/>
      <c r="AAW104" s="1"/>
      <c r="AAX104" s="1"/>
      <c r="AAY104" s="1"/>
      <c r="AAZ104" s="1"/>
      <c r="ABA104" s="1"/>
      <c r="ABB104" s="1"/>
      <c r="ABC104" s="1"/>
      <c r="ABD104" s="1"/>
      <c r="ABE104" s="1"/>
      <c r="ABF104" s="1"/>
      <c r="ABG104" s="1"/>
      <c r="ABH104" s="1"/>
      <c r="ABI104" s="1"/>
      <c r="ABJ104" s="1"/>
      <c r="ABK104" s="1"/>
      <c r="ABL104" s="1"/>
      <c r="ABM104" s="1"/>
      <c r="ABN104" s="1"/>
      <c r="ABO104" s="1"/>
      <c r="ABP104" s="1"/>
      <c r="ABQ104" s="1"/>
      <c r="ABR104" s="1"/>
      <c r="ABS104" s="1"/>
      <c r="ABT104" s="1"/>
      <c r="ABU104" s="1"/>
      <c r="ABV104" s="1"/>
      <c r="ABW104" s="1"/>
      <c r="ABX104" s="1"/>
      <c r="ABY104" s="1"/>
      <c r="ABZ104" s="1"/>
      <c r="ACA104" s="1"/>
      <c r="ACB104" s="1"/>
      <c r="ACC104" s="1"/>
      <c r="ACD104" s="1"/>
      <c r="ACE104" s="1"/>
      <c r="ACF104" s="1"/>
      <c r="ACG104" s="1"/>
      <c r="ACH104" s="1"/>
      <c r="ACI104" s="1"/>
      <c r="ACJ104" s="1"/>
      <c r="ACK104" s="1"/>
      <c r="ACL104" s="1"/>
      <c r="ACM104" s="1"/>
      <c r="ACN104" s="1"/>
      <c r="ACO104" s="1"/>
      <c r="ACP104" s="1"/>
      <c r="ACQ104" s="1"/>
      <c r="ACR104" s="1"/>
      <c r="ACS104" s="1"/>
      <c r="ACT104" s="1"/>
      <c r="ACU104" s="1"/>
      <c r="ACV104" s="1"/>
      <c r="ACW104" s="1"/>
      <c r="ACX104" s="1"/>
      <c r="ACY104" s="1"/>
      <c r="ACZ104" s="1"/>
      <c r="ADA104" s="1"/>
      <c r="ADB104" s="1"/>
      <c r="ADC104" s="1"/>
      <c r="ADD104" s="1"/>
      <c r="ADE104" s="1"/>
      <c r="ADF104" s="1"/>
      <c r="ADG104" s="1"/>
      <c r="ADH104" s="1"/>
      <c r="ADI104" s="1"/>
      <c r="ADJ104" s="1"/>
      <c r="ADK104" s="1"/>
      <c r="ADL104" s="1"/>
      <c r="ADM104" s="1"/>
      <c r="ADN104" s="1"/>
      <c r="ADO104" s="1"/>
      <c r="ADP104" s="1"/>
      <c r="ADQ104" s="1"/>
      <c r="ADR104" s="1"/>
      <c r="ADS104" s="1"/>
      <c r="ADT104" s="1"/>
      <c r="ADU104" s="1"/>
      <c r="ADV104" s="1"/>
      <c r="ADW104" s="1"/>
      <c r="ADX104" s="1"/>
      <c r="ADY104" s="1"/>
      <c r="ADZ104" s="1"/>
      <c r="AEA104" s="1"/>
      <c r="AEB104" s="1"/>
      <c r="AEC104" s="1"/>
      <c r="AED104" s="1"/>
      <c r="AEE104" s="1"/>
      <c r="AEF104" s="1"/>
      <c r="AEG104" s="1"/>
      <c r="AEH104" s="1"/>
      <c r="AEI104" s="1"/>
      <c r="AEJ104" s="1"/>
      <c r="AEK104" s="1"/>
      <c r="AEL104" s="1"/>
      <c r="AEM104" s="1"/>
      <c r="AEN104" s="1"/>
      <c r="AEO104" s="1"/>
      <c r="AEP104" s="1"/>
      <c r="AEQ104" s="1"/>
      <c r="AER104" s="1"/>
      <c r="AES104" s="1"/>
      <c r="AET104" s="1"/>
      <c r="AEU104" s="1"/>
      <c r="AEV104" s="1"/>
      <c r="AEW104" s="1"/>
      <c r="AEX104" s="1"/>
      <c r="AEY104" s="1"/>
      <c r="AEZ104" s="1"/>
      <c r="AFA104" s="1"/>
      <c r="AFB104" s="1"/>
      <c r="AFC104" s="1"/>
      <c r="AFD104" s="1"/>
      <c r="AFE104" s="1"/>
      <c r="AFF104" s="1"/>
      <c r="AFG104" s="1"/>
      <c r="AFH104" s="1"/>
      <c r="AFI104" s="1"/>
      <c r="AFJ104" s="1"/>
      <c r="AFK104" s="1"/>
      <c r="AFL104" s="1"/>
      <c r="AFM104" s="1"/>
      <c r="AFN104" s="1"/>
      <c r="AFO104" s="1"/>
      <c r="AFP104" s="1"/>
      <c r="AFQ104" s="1"/>
      <c r="AFR104" s="1"/>
      <c r="AFS104" s="1"/>
      <c r="AFT104" s="1"/>
      <c r="AFU104" s="1"/>
      <c r="AFV104" s="1"/>
      <c r="AFW104" s="1"/>
      <c r="AFX104" s="1"/>
      <c r="AFY104" s="1"/>
      <c r="AFZ104" s="1"/>
      <c r="AGA104" s="1"/>
      <c r="AGB104" s="1"/>
      <c r="AGC104" s="1"/>
      <c r="AGD104" s="1"/>
      <c r="AGE104" s="1"/>
      <c r="AGF104" s="1"/>
      <c r="AGG104" s="1"/>
      <c r="AGH104" s="1"/>
      <c r="AGI104" s="1"/>
      <c r="AGJ104" s="1"/>
      <c r="AGK104" s="1"/>
      <c r="AGL104" s="1"/>
      <c r="AGM104" s="1"/>
      <c r="AGN104" s="1"/>
      <c r="AGO104" s="1"/>
      <c r="AGP104" s="1"/>
      <c r="AGQ104" s="1"/>
      <c r="AGR104" s="1"/>
      <c r="AGS104" s="1"/>
      <c r="AGT104" s="1"/>
      <c r="AGU104" s="1"/>
      <c r="AGV104" s="1"/>
      <c r="AGW104" s="1"/>
      <c r="AGX104" s="1"/>
      <c r="AGY104" s="1"/>
      <c r="AGZ104" s="1"/>
      <c r="AHA104" s="1"/>
      <c r="AHB104" s="1"/>
      <c r="AHC104" s="1"/>
      <c r="AHD104" s="1"/>
      <c r="AHE104" s="1"/>
      <c r="AHF104" s="1"/>
      <c r="AHG104" s="1"/>
      <c r="AHH104" s="1"/>
      <c r="AHI104" s="1"/>
      <c r="AHJ104" s="1"/>
      <c r="AHK104" s="1"/>
      <c r="AHL104" s="1"/>
      <c r="AHM104" s="1"/>
      <c r="AHN104" s="1"/>
      <c r="AHO104" s="1"/>
      <c r="AHP104" s="1"/>
      <c r="AHQ104" s="1"/>
      <c r="AHR104" s="1"/>
      <c r="AHS104" s="1"/>
      <c r="AHT104" s="1"/>
      <c r="AHU104" s="1"/>
      <c r="AHV104" s="1"/>
      <c r="AHW104" s="1"/>
      <c r="AHX104" s="1"/>
      <c r="AHY104" s="1"/>
      <c r="AHZ104" s="1"/>
      <c r="AIA104" s="1"/>
      <c r="AIB104" s="1"/>
      <c r="AIC104" s="1"/>
      <c r="AID104" s="1"/>
      <c r="AIE104" s="1"/>
      <c r="AIF104" s="1"/>
      <c r="AIG104" s="1"/>
      <c r="AIH104" s="1"/>
      <c r="AII104" s="1"/>
      <c r="AIJ104" s="1"/>
      <c r="AIK104" s="1"/>
      <c r="AIL104" s="1"/>
      <c r="AIM104" s="1"/>
      <c r="AIN104" s="1"/>
      <c r="AIO104" s="1"/>
      <c r="AIP104" s="1"/>
      <c r="AIQ104" s="1"/>
      <c r="AIR104" s="1"/>
      <c r="AIS104" s="1"/>
      <c r="AIT104" s="1"/>
      <c r="AIU104" s="1"/>
      <c r="AIV104" s="1"/>
      <c r="AIW104" s="1"/>
      <c r="AIX104" s="1"/>
      <c r="AIY104" s="1"/>
      <c r="AIZ104" s="1"/>
      <c r="AJA104" s="1"/>
      <c r="AJB104" s="1"/>
      <c r="AJC104" s="1"/>
      <c r="AJD104" s="1"/>
      <c r="AJE104" s="1"/>
      <c r="AJF104" s="1"/>
      <c r="AJG104" s="1"/>
      <c r="AJH104" s="1"/>
      <c r="AJI104" s="1"/>
      <c r="AJJ104" s="1"/>
      <c r="AJK104" s="1"/>
      <c r="AJL104" s="1"/>
      <c r="AJM104" s="1"/>
      <c r="AJN104" s="1"/>
      <c r="AJO104" s="1"/>
      <c r="AJP104" s="1"/>
      <c r="AJQ104" s="1"/>
      <c r="AJR104" s="1"/>
      <c r="AJS104" s="1"/>
      <c r="AJT104" s="1"/>
      <c r="AJU104" s="1"/>
      <c r="AJV104" s="1"/>
      <c r="AJW104" s="1"/>
      <c r="AJX104" s="1"/>
      <c r="AJY104" s="1"/>
      <c r="AJZ104" s="1"/>
      <c r="AKA104" s="1"/>
      <c r="AKB104" s="1"/>
      <c r="AKC104" s="1"/>
      <c r="AKD104" s="1"/>
      <c r="AKE104" s="1"/>
      <c r="AKF104" s="1"/>
      <c r="AKG104" s="1"/>
      <c r="AKH104" s="1"/>
      <c r="AKI104" s="1"/>
      <c r="AKJ104" s="1"/>
      <c r="AKK104" s="1"/>
      <c r="AKL104" s="1"/>
      <c r="AKM104" s="1"/>
      <c r="AKN104" s="1"/>
      <c r="AKO104" s="1"/>
      <c r="AKP104" s="1"/>
      <c r="AKQ104" s="1"/>
      <c r="AKR104" s="1"/>
      <c r="AKS104" s="1"/>
      <c r="AKT104" s="1"/>
      <c r="AKU104" s="1"/>
      <c r="AKV104" s="1"/>
      <c r="AKW104" s="1"/>
      <c r="AKX104" s="1"/>
      <c r="AKY104" s="1"/>
      <c r="AKZ104" s="1"/>
      <c r="ALA104" s="1"/>
      <c r="ALB104" s="1"/>
      <c r="ALC104" s="1"/>
      <c r="ALD104" s="1"/>
      <c r="ALE104" s="1"/>
      <c r="ALF104" s="1"/>
      <c r="ALG104" s="1"/>
      <c r="ALH104" s="1"/>
      <c r="ALI104" s="1"/>
      <c r="ALJ104" s="1"/>
      <c r="ALK104" s="1"/>
      <c r="ALL104" s="1"/>
      <c r="ALM104" s="1"/>
      <c r="ALN104" s="1"/>
      <c r="ALO104" s="1"/>
      <c r="ALP104" s="1"/>
      <c r="ALQ104" s="1"/>
      <c r="ALR104" s="1"/>
      <c r="ALS104" s="1"/>
      <c r="ALT104" s="1"/>
      <c r="ALU104" s="1"/>
      <c r="ALV104" s="1"/>
      <c r="ALW104" s="1"/>
      <c r="ALX104" s="1"/>
      <c r="ALY104" s="1"/>
      <c r="ALZ104" s="1"/>
      <c r="AMA104" s="1"/>
      <c r="AMB104" s="1"/>
      <c r="AMC104" s="1"/>
      <c r="AMD104" s="1"/>
      <c r="AME104" s="1"/>
      <c r="AMF104" s="1"/>
    </row>
    <row r="105" spans="1:1020" ht="92.65" customHeight="1" x14ac:dyDescent="0.25">
      <c r="A105" s="114" t="s">
        <v>48</v>
      </c>
      <c r="B105" s="32" t="s">
        <v>276</v>
      </c>
      <c r="C105" s="63">
        <v>1</v>
      </c>
      <c r="D105" s="3" t="s">
        <v>277</v>
      </c>
      <c r="E105" s="32" t="s">
        <v>278</v>
      </c>
      <c r="F105" s="50">
        <v>516.25</v>
      </c>
      <c r="G105" s="50">
        <f t="shared" si="90"/>
        <v>516.25</v>
      </c>
      <c r="H105" s="69">
        <f>85000/1872971.56*'2 NP'!F105</f>
        <v>23.42867929078432</v>
      </c>
      <c r="I105" s="69">
        <f t="shared" si="91"/>
        <v>23.42867929078432</v>
      </c>
      <c r="J105" s="69">
        <f t="shared" si="92"/>
        <v>539.67867929078432</v>
      </c>
      <c r="K105" s="68">
        <f t="shared" si="93"/>
        <v>539.67867929078432</v>
      </c>
      <c r="L105" s="68">
        <f t="shared" si="94"/>
        <v>653.01120194184898</v>
      </c>
      <c r="M105" s="95">
        <f t="shared" si="95"/>
        <v>653.01120194184898</v>
      </c>
      <c r="N105" s="97">
        <f t="shared" si="63"/>
        <v>37.006030669460529</v>
      </c>
      <c r="O105" s="130">
        <f t="shared" si="64"/>
        <v>37.006030669460529</v>
      </c>
      <c r="P105" s="97">
        <f t="shared" si="65"/>
        <v>690.01723261130951</v>
      </c>
      <c r="Q105" s="98">
        <f t="shared" si="66"/>
        <v>690.01723261130951</v>
      </c>
      <c r="R105" s="139"/>
    </row>
    <row r="106" spans="1:1020" ht="111.4" customHeight="1" x14ac:dyDescent="0.25">
      <c r="A106" s="114" t="s">
        <v>48</v>
      </c>
      <c r="B106" s="32" t="s">
        <v>167</v>
      </c>
      <c r="C106" s="63">
        <v>1</v>
      </c>
      <c r="D106" s="3" t="s">
        <v>165</v>
      </c>
      <c r="E106" s="32" t="s">
        <v>166</v>
      </c>
      <c r="F106" s="50">
        <v>8618.75</v>
      </c>
      <c r="G106" s="50">
        <f t="shared" si="90"/>
        <v>8618.75</v>
      </c>
      <c r="H106" s="69">
        <f>85000/1872971.56*'2 NP'!F106</f>
        <v>391.13981527834835</v>
      </c>
      <c r="I106" s="69">
        <f t="shared" si="91"/>
        <v>391.13981527834835</v>
      </c>
      <c r="J106" s="69">
        <f t="shared" si="92"/>
        <v>9009.8898152783477</v>
      </c>
      <c r="K106" s="68">
        <f t="shared" si="93"/>
        <v>9009.8898152783477</v>
      </c>
      <c r="L106" s="68">
        <f t="shared" si="94"/>
        <v>10901.9666764868</v>
      </c>
      <c r="M106" s="95">
        <f t="shared" si="95"/>
        <v>10901.9666764868</v>
      </c>
      <c r="N106" s="97">
        <f t="shared" si="63"/>
        <v>617.8125459223495</v>
      </c>
      <c r="O106" s="130">
        <f t="shared" si="64"/>
        <v>617.8125459223495</v>
      </c>
      <c r="P106" s="97">
        <f t="shared" si="65"/>
        <v>11519.77922240915</v>
      </c>
      <c r="Q106" s="98">
        <f t="shared" si="66"/>
        <v>11519.77922240915</v>
      </c>
      <c r="R106" s="139"/>
    </row>
    <row r="107" spans="1:1020" ht="130.5" customHeight="1" x14ac:dyDescent="0.25">
      <c r="A107" s="114" t="s">
        <v>48</v>
      </c>
      <c r="B107" s="32" t="s">
        <v>39</v>
      </c>
      <c r="C107" s="63">
        <v>1</v>
      </c>
      <c r="D107" s="3" t="s">
        <v>124</v>
      </c>
      <c r="E107" s="32" t="s">
        <v>123</v>
      </c>
      <c r="F107" s="50">
        <v>3276.25</v>
      </c>
      <c r="G107" s="50">
        <f t="shared" si="90"/>
        <v>3276.25</v>
      </c>
      <c r="H107" s="69">
        <f>85000/1872971.56*'2 NP'!F107</f>
        <v>148.68418503909371</v>
      </c>
      <c r="I107" s="69">
        <f t="shared" si="91"/>
        <v>148.68418503909371</v>
      </c>
      <c r="J107" s="69">
        <f t="shared" si="92"/>
        <v>3424.9341850390938</v>
      </c>
      <c r="K107" s="68">
        <f t="shared" si="93"/>
        <v>3424.9341850390938</v>
      </c>
      <c r="L107" s="68">
        <f t="shared" si="94"/>
        <v>4144.1703638973031</v>
      </c>
      <c r="M107" s="95">
        <f t="shared" si="95"/>
        <v>4144.1703638973031</v>
      </c>
      <c r="N107" s="97">
        <f t="shared" si="63"/>
        <v>234.8494101323391</v>
      </c>
      <c r="O107" s="130">
        <f t="shared" si="64"/>
        <v>234.8494101323391</v>
      </c>
      <c r="P107" s="97">
        <f t="shared" si="65"/>
        <v>4379.0197740296426</v>
      </c>
      <c r="Q107" s="98">
        <f t="shared" si="66"/>
        <v>4379.0197740296426</v>
      </c>
      <c r="R107" s="139"/>
    </row>
    <row r="108" spans="1:1020" ht="102.4" customHeight="1" x14ac:dyDescent="0.25">
      <c r="A108" s="114" t="s">
        <v>48</v>
      </c>
      <c r="B108" s="32" t="s">
        <v>463</v>
      </c>
      <c r="C108" s="63">
        <v>1</v>
      </c>
      <c r="D108" s="3" t="s">
        <v>139</v>
      </c>
      <c r="E108" s="32" t="s">
        <v>140</v>
      </c>
      <c r="F108" s="50">
        <v>1122.5</v>
      </c>
      <c r="G108" s="50">
        <f t="shared" si="90"/>
        <v>1122.5</v>
      </c>
      <c r="H108" s="69">
        <f>85000/1872971.56*'2 NP'!F108</f>
        <v>50.941777247274381</v>
      </c>
      <c r="I108" s="69">
        <f t="shared" si="91"/>
        <v>50.941777247274381</v>
      </c>
      <c r="J108" s="69">
        <f t="shared" si="92"/>
        <v>1173.4417772472743</v>
      </c>
      <c r="K108" s="68">
        <f t="shared" si="93"/>
        <v>1173.4417772472743</v>
      </c>
      <c r="L108" s="68">
        <f t="shared" si="94"/>
        <v>1419.864550469202</v>
      </c>
      <c r="M108" s="95">
        <f t="shared" si="95"/>
        <v>1419.864550469202</v>
      </c>
      <c r="N108" s="97">
        <f t="shared" si="63"/>
        <v>80.463475886623627</v>
      </c>
      <c r="O108" s="130">
        <f t="shared" si="64"/>
        <v>80.463475886623627</v>
      </c>
      <c r="P108" s="97">
        <f t="shared" si="65"/>
        <v>1500.3280263558256</v>
      </c>
      <c r="Q108" s="98">
        <f t="shared" si="66"/>
        <v>1500.3280263558256</v>
      </c>
      <c r="R108" s="139"/>
    </row>
    <row r="109" spans="1:1020" ht="99" customHeight="1" x14ac:dyDescent="0.25">
      <c r="A109" s="114" t="s">
        <v>48</v>
      </c>
      <c r="B109" s="32" t="s">
        <v>151</v>
      </c>
      <c r="C109" s="63">
        <v>1</v>
      </c>
      <c r="D109" s="3" t="s">
        <v>158</v>
      </c>
      <c r="E109" s="32" t="s">
        <v>156</v>
      </c>
      <c r="F109" s="50">
        <v>816.25</v>
      </c>
      <c r="G109" s="50">
        <f t="shared" si="90"/>
        <v>816.25</v>
      </c>
      <c r="H109" s="69">
        <f>85000/1872971.56*'2 NP'!F109</f>
        <v>37.043408176470123</v>
      </c>
      <c r="I109" s="69">
        <f t="shared" si="91"/>
        <v>37.043408176470123</v>
      </c>
      <c r="J109" s="69">
        <f t="shared" si="92"/>
        <v>853.29340817647017</v>
      </c>
      <c r="K109" s="68">
        <f t="shared" si="93"/>
        <v>853.29340817647017</v>
      </c>
      <c r="L109" s="68">
        <f t="shared" si="94"/>
        <v>1032.4850238935289</v>
      </c>
      <c r="M109" s="95">
        <f t="shared" si="95"/>
        <v>1032.4850238935289</v>
      </c>
      <c r="N109" s="97">
        <f t="shared" si="63"/>
        <v>58.510745828469076</v>
      </c>
      <c r="O109" s="130">
        <f t="shared" si="64"/>
        <v>58.510745828469076</v>
      </c>
      <c r="P109" s="97">
        <f t="shared" si="65"/>
        <v>1090.9957697219979</v>
      </c>
      <c r="Q109" s="98">
        <f t="shared" si="66"/>
        <v>1090.9957697219979</v>
      </c>
      <c r="R109" s="139"/>
    </row>
    <row r="110" spans="1:1020" ht="99" customHeight="1" x14ac:dyDescent="0.25">
      <c r="A110" s="114" t="s">
        <v>48</v>
      </c>
      <c r="B110" s="32" t="s">
        <v>201</v>
      </c>
      <c r="C110" s="63">
        <v>1</v>
      </c>
      <c r="D110" s="3" t="s">
        <v>101</v>
      </c>
      <c r="E110" s="32" t="s">
        <v>170</v>
      </c>
      <c r="F110" s="50">
        <v>1681.9449999999999</v>
      </c>
      <c r="G110" s="50">
        <f t="shared" si="90"/>
        <v>1681.9449999999999</v>
      </c>
      <c r="H110" s="69">
        <f>85000/1872971.56*'2 NP'!F110</f>
        <v>76.330750585449351</v>
      </c>
      <c r="I110" s="69">
        <f t="shared" si="91"/>
        <v>76.330750585449351</v>
      </c>
      <c r="J110" s="69">
        <f t="shared" si="92"/>
        <v>1758.2757505854493</v>
      </c>
      <c r="K110" s="68">
        <f t="shared" si="93"/>
        <v>1758.2757505854493</v>
      </c>
      <c r="L110" s="68">
        <f t="shared" si="94"/>
        <v>2127.5136582083937</v>
      </c>
      <c r="M110" s="95">
        <f t="shared" si="95"/>
        <v>2127.5136582083937</v>
      </c>
      <c r="N110" s="97">
        <f t="shared" si="63"/>
        <v>120.56582712706208</v>
      </c>
      <c r="O110" s="130">
        <f t="shared" si="64"/>
        <v>120.56582712706208</v>
      </c>
      <c r="P110" s="97">
        <f t="shared" si="65"/>
        <v>2248.079485335456</v>
      </c>
      <c r="Q110" s="98">
        <f t="shared" si="66"/>
        <v>2248.079485335456</v>
      </c>
      <c r="R110" s="139"/>
    </row>
    <row r="111" spans="1:1020" ht="104.65" customHeight="1" x14ac:dyDescent="0.25">
      <c r="A111" s="114" t="s">
        <v>48</v>
      </c>
      <c r="B111" s="32" t="s">
        <v>169</v>
      </c>
      <c r="C111" s="63">
        <v>1</v>
      </c>
      <c r="D111" s="3" t="s">
        <v>168</v>
      </c>
      <c r="E111" s="32" t="s">
        <v>325</v>
      </c>
      <c r="F111" s="50">
        <v>722.5</v>
      </c>
      <c r="G111" s="50">
        <f t="shared" si="90"/>
        <v>722.5</v>
      </c>
      <c r="H111" s="69">
        <f>85000/1872971.56*'2 NP'!F111</f>
        <v>32.78880539969331</v>
      </c>
      <c r="I111" s="69">
        <f t="shared" si="91"/>
        <v>32.78880539969331</v>
      </c>
      <c r="J111" s="69">
        <f t="shared" si="92"/>
        <v>755.28880539969327</v>
      </c>
      <c r="K111" s="68">
        <f t="shared" si="93"/>
        <v>755.28880539969327</v>
      </c>
      <c r="L111" s="68">
        <f t="shared" si="94"/>
        <v>913.89945453362884</v>
      </c>
      <c r="M111" s="95">
        <f t="shared" si="95"/>
        <v>913.89945453362884</v>
      </c>
      <c r="N111" s="97">
        <f t="shared" si="63"/>
        <v>51.790522341278901</v>
      </c>
      <c r="O111" s="130">
        <f t="shared" si="64"/>
        <v>51.790522341278901</v>
      </c>
      <c r="P111" s="97">
        <f t="shared" si="65"/>
        <v>965.68997687490776</v>
      </c>
      <c r="Q111" s="98">
        <f t="shared" si="66"/>
        <v>965.68997687490776</v>
      </c>
      <c r="R111" s="139"/>
    </row>
    <row r="112" spans="1:1020" ht="96" customHeight="1" x14ac:dyDescent="0.25">
      <c r="A112" s="114" t="s">
        <v>48</v>
      </c>
      <c r="B112" s="32" t="s">
        <v>119</v>
      </c>
      <c r="C112" s="63">
        <v>1</v>
      </c>
      <c r="D112" s="3" t="s">
        <v>85</v>
      </c>
      <c r="E112" s="32" t="s">
        <v>120</v>
      </c>
      <c r="F112" s="50">
        <v>795</v>
      </c>
      <c r="G112" s="50">
        <f>C112*F112</f>
        <v>795</v>
      </c>
      <c r="H112" s="69">
        <f>85000/1872971.56*'2 NP'!F112</f>
        <v>36.07903154706738</v>
      </c>
      <c r="I112" s="69">
        <f>C112*H112</f>
        <v>36.07903154706738</v>
      </c>
      <c r="J112" s="69">
        <f>F112+H112</f>
        <v>831.07903154706742</v>
      </c>
      <c r="K112" s="68">
        <f>G112+I112</f>
        <v>831.07903154706742</v>
      </c>
      <c r="L112" s="68">
        <f>J112*1.21</f>
        <v>1005.6056281719516</v>
      </c>
      <c r="M112" s="95">
        <f>K112*1.21</f>
        <v>1005.6056281719516</v>
      </c>
      <c r="N112" s="97">
        <f>287012/5064635.35*L112</f>
        <v>56.987495171372643</v>
      </c>
      <c r="O112" s="130">
        <f>C112*N112</f>
        <v>56.987495171372643</v>
      </c>
      <c r="P112" s="97">
        <f>L112+N112</f>
        <v>1062.5931233433244</v>
      </c>
      <c r="Q112" s="98">
        <f>M112+O112</f>
        <v>1062.5931233433244</v>
      </c>
      <c r="R112" s="139"/>
    </row>
    <row r="113" spans="1:1020" ht="94.15" customHeight="1" x14ac:dyDescent="0.25">
      <c r="A113" s="114" t="s">
        <v>48</v>
      </c>
      <c r="B113" s="32" t="s">
        <v>91</v>
      </c>
      <c r="C113" s="100">
        <v>1</v>
      </c>
      <c r="D113" s="3" t="s">
        <v>85</v>
      </c>
      <c r="E113" s="32" t="s">
        <v>325</v>
      </c>
      <c r="F113" s="50">
        <v>618.75</v>
      </c>
      <c r="G113" s="50">
        <f t="shared" ref="G113" si="115">C113*F113</f>
        <v>618.75</v>
      </c>
      <c r="H113" s="69">
        <f>85000/1872971.56*'2 NP'!F105</f>
        <v>23.42867929078432</v>
      </c>
      <c r="I113" s="69">
        <f t="shared" ref="I113" si="116">C113*H113</f>
        <v>23.42867929078432</v>
      </c>
      <c r="J113" s="69">
        <f t="shared" ref="J113:K113" si="117">F113+H113</f>
        <v>642.17867929078432</v>
      </c>
      <c r="K113" s="68">
        <f t="shared" si="117"/>
        <v>642.17867929078432</v>
      </c>
      <c r="L113" s="68">
        <f t="shared" ref="L113:M113" si="118">J113*1.21</f>
        <v>777.03620194184896</v>
      </c>
      <c r="M113" s="95">
        <f t="shared" si="118"/>
        <v>777.03620194184896</v>
      </c>
      <c r="N113" s="97">
        <f t="shared" ref="N113" si="119">287012/5064635.35*L113</f>
        <v>44.034505740227466</v>
      </c>
      <c r="O113" s="130">
        <f t="shared" ref="O113" si="120">C113*N113</f>
        <v>44.034505740227466</v>
      </c>
      <c r="P113" s="97">
        <f t="shared" ref="P113:Q113" si="121">L113+N113</f>
        <v>821.07070768207643</v>
      </c>
      <c r="Q113" s="98">
        <f t="shared" si="121"/>
        <v>821.07070768207643</v>
      </c>
      <c r="R113" s="139"/>
    </row>
    <row r="114" spans="1:1020" ht="81.400000000000006" customHeight="1" x14ac:dyDescent="0.25">
      <c r="A114" s="114" t="s">
        <v>48</v>
      </c>
      <c r="B114" s="32" t="s">
        <v>61</v>
      </c>
      <c r="C114" s="63">
        <v>8</v>
      </c>
      <c r="D114" s="3" t="s">
        <v>57</v>
      </c>
      <c r="E114" s="32" t="s">
        <v>149</v>
      </c>
      <c r="F114" s="50">
        <v>13042.762142307693</v>
      </c>
      <c r="G114" s="50">
        <f t="shared" si="90"/>
        <v>104342.09713846154</v>
      </c>
      <c r="H114" s="69">
        <f>85000/1872971.56*'2 NP'!F114</f>
        <v>591.9122349600193</v>
      </c>
      <c r="I114" s="69">
        <f t="shared" si="91"/>
        <v>4735.2978796801544</v>
      </c>
      <c r="J114" s="69">
        <f t="shared" si="92"/>
        <v>13634.674377267711</v>
      </c>
      <c r="K114" s="68">
        <f t="shared" si="93"/>
        <v>109077.39501814169</v>
      </c>
      <c r="L114" s="68">
        <f t="shared" si="94"/>
        <v>16497.955996493929</v>
      </c>
      <c r="M114" s="95">
        <f t="shared" si="95"/>
        <v>131983.64797195143</v>
      </c>
      <c r="N114" s="97">
        <f t="shared" si="63"/>
        <v>934.93628252342307</v>
      </c>
      <c r="O114" s="130">
        <f t="shared" si="64"/>
        <v>7479.4902601873846</v>
      </c>
      <c r="P114" s="97">
        <f t="shared" si="65"/>
        <v>17432.892279017353</v>
      </c>
      <c r="Q114" s="98">
        <f t="shared" si="66"/>
        <v>139463.13823213882</v>
      </c>
      <c r="R114" s="139"/>
    </row>
    <row r="115" spans="1:1020" ht="83.65" customHeight="1" x14ac:dyDescent="0.25">
      <c r="A115" s="114" t="s">
        <v>48</v>
      </c>
      <c r="B115" s="32" t="s">
        <v>65</v>
      </c>
      <c r="C115" s="63">
        <v>16</v>
      </c>
      <c r="D115" s="3" t="s">
        <v>58</v>
      </c>
      <c r="E115" s="32" t="s">
        <v>149</v>
      </c>
      <c r="F115" s="50">
        <v>10328.34212307692</v>
      </c>
      <c r="G115" s="50">
        <f t="shared" si="90"/>
        <v>165253.47396923072</v>
      </c>
      <c r="H115" s="69">
        <f>85000/1872971.56*'2 NP'!F115</f>
        <v>468.72525948100258</v>
      </c>
      <c r="I115" s="69">
        <f t="shared" si="91"/>
        <v>7499.6041516960413</v>
      </c>
      <c r="J115" s="69">
        <f t="shared" si="92"/>
        <v>10797.067382557923</v>
      </c>
      <c r="K115" s="68">
        <f t="shared" si="93"/>
        <v>172753.07812092677</v>
      </c>
      <c r="L115" s="68">
        <f t="shared" si="94"/>
        <v>13064.451532895087</v>
      </c>
      <c r="M115" s="95">
        <f t="shared" si="95"/>
        <v>209031.2245263214</v>
      </c>
      <c r="N115" s="97">
        <f t="shared" si="63"/>
        <v>740.36018473852914</v>
      </c>
      <c r="O115" s="130">
        <f t="shared" si="64"/>
        <v>11845.762955816466</v>
      </c>
      <c r="P115" s="97">
        <f t="shared" si="65"/>
        <v>13804.811717633616</v>
      </c>
      <c r="Q115" s="98">
        <f t="shared" si="66"/>
        <v>220876.98748213786</v>
      </c>
      <c r="R115" s="139"/>
    </row>
    <row r="116" spans="1:1020" ht="88.5" customHeight="1" x14ac:dyDescent="0.25">
      <c r="A116" s="114" t="s">
        <v>48</v>
      </c>
      <c r="B116" s="32" t="s">
        <v>349</v>
      </c>
      <c r="C116" s="63">
        <v>1</v>
      </c>
      <c r="D116" s="3" t="s">
        <v>64</v>
      </c>
      <c r="E116" s="32" t="s">
        <v>163</v>
      </c>
      <c r="F116" s="50">
        <v>9486.0556807692283</v>
      </c>
      <c r="G116" s="50">
        <f t="shared" si="90"/>
        <v>9486.0556807692283</v>
      </c>
      <c r="H116" s="69">
        <f>85000/1872971.56*'2 NP'!F116</f>
        <v>430.50025429397573</v>
      </c>
      <c r="I116" s="69">
        <f t="shared" si="91"/>
        <v>430.50025429397573</v>
      </c>
      <c r="J116" s="69">
        <f t="shared" si="92"/>
        <v>9916.5559350632047</v>
      </c>
      <c r="K116" s="68">
        <f t="shared" si="93"/>
        <v>9916.5559350632047</v>
      </c>
      <c r="L116" s="68">
        <f t="shared" si="94"/>
        <v>11999.032681426477</v>
      </c>
      <c r="M116" s="95">
        <f t="shared" si="95"/>
        <v>11999.032681426477</v>
      </c>
      <c r="N116" s="97">
        <f t="shared" si="63"/>
        <v>679.98308465812374</v>
      </c>
      <c r="O116" s="130">
        <f t="shared" si="64"/>
        <v>679.98308465812374</v>
      </c>
      <c r="P116" s="97">
        <f t="shared" si="65"/>
        <v>12679.015766084602</v>
      </c>
      <c r="Q116" s="98">
        <f t="shared" si="66"/>
        <v>12679.015766084602</v>
      </c>
      <c r="R116" s="139"/>
    </row>
    <row r="117" spans="1:1020" ht="85.5" customHeight="1" x14ac:dyDescent="0.25">
      <c r="A117" s="114" t="s">
        <v>48</v>
      </c>
      <c r="B117" s="32" t="s">
        <v>350</v>
      </c>
      <c r="C117" s="63">
        <v>3</v>
      </c>
      <c r="D117" s="3" t="s">
        <v>71</v>
      </c>
      <c r="E117" s="32" t="s">
        <v>163</v>
      </c>
      <c r="F117" s="50">
        <v>7447.2014884615373</v>
      </c>
      <c r="G117" s="50">
        <f t="shared" si="90"/>
        <v>22341.604465384611</v>
      </c>
      <c r="H117" s="69">
        <f>85000/1872971.56*'2 NP'!F117</f>
        <v>337.97209740826531</v>
      </c>
      <c r="I117" s="69">
        <f t="shared" si="91"/>
        <v>1013.9162922247959</v>
      </c>
      <c r="J117" s="69">
        <f t="shared" si="92"/>
        <v>7785.173585869803</v>
      </c>
      <c r="K117" s="68">
        <f t="shared" si="93"/>
        <v>23355.520757609407</v>
      </c>
      <c r="L117" s="68">
        <f t="shared" si="94"/>
        <v>9420.0600389024621</v>
      </c>
      <c r="M117" s="95">
        <f t="shared" si="95"/>
        <v>28260.180116707383</v>
      </c>
      <c r="N117" s="97">
        <f t="shared" si="63"/>
        <v>533.83315580369936</v>
      </c>
      <c r="O117" s="130">
        <f t="shared" si="64"/>
        <v>1601.4994674110981</v>
      </c>
      <c r="P117" s="97">
        <f t="shared" si="65"/>
        <v>9953.893194706161</v>
      </c>
      <c r="Q117" s="98">
        <f t="shared" si="66"/>
        <v>29861.679584118479</v>
      </c>
      <c r="R117" s="139"/>
    </row>
    <row r="118" spans="1:1020" ht="85.5" customHeight="1" x14ac:dyDescent="0.25">
      <c r="A118" s="114" t="s">
        <v>48</v>
      </c>
      <c r="B118" s="32" t="s">
        <v>348</v>
      </c>
      <c r="C118" s="63">
        <v>1</v>
      </c>
      <c r="D118" s="3" t="s">
        <v>63</v>
      </c>
      <c r="E118" s="32" t="s">
        <v>155</v>
      </c>
      <c r="F118" s="50">
        <v>7689.6410500000002</v>
      </c>
      <c r="G118" s="50">
        <f t="shared" si="90"/>
        <v>7689.6410500000002</v>
      </c>
      <c r="H118" s="69">
        <f>85000/1872971.56*'2 NP'!F118</f>
        <v>348.97459374663435</v>
      </c>
      <c r="I118" s="69">
        <f t="shared" si="91"/>
        <v>348.97459374663435</v>
      </c>
      <c r="J118" s="69">
        <f t="shared" si="92"/>
        <v>8038.6156437466343</v>
      </c>
      <c r="K118" s="68">
        <f t="shared" si="93"/>
        <v>8038.6156437466343</v>
      </c>
      <c r="L118" s="68">
        <f t="shared" si="94"/>
        <v>9726.7249289334268</v>
      </c>
      <c r="M118" s="95">
        <f t="shared" si="95"/>
        <v>9726.7249289334268</v>
      </c>
      <c r="N118" s="97">
        <f t="shared" si="63"/>
        <v>551.21180151756448</v>
      </c>
      <c r="O118" s="130">
        <f t="shared" si="64"/>
        <v>551.21180151756448</v>
      </c>
      <c r="P118" s="97">
        <f t="shared" si="65"/>
        <v>10277.936730450991</v>
      </c>
      <c r="Q118" s="98">
        <f t="shared" si="66"/>
        <v>10277.936730450991</v>
      </c>
      <c r="R118" s="139"/>
    </row>
    <row r="119" spans="1:1020" ht="85.5" customHeight="1" x14ac:dyDescent="0.25">
      <c r="A119" s="114" t="s">
        <v>48</v>
      </c>
      <c r="B119" s="32" t="s">
        <v>348</v>
      </c>
      <c r="C119" s="63">
        <v>1</v>
      </c>
      <c r="D119" s="3" t="s">
        <v>63</v>
      </c>
      <c r="E119" s="32" t="s">
        <v>154</v>
      </c>
      <c r="F119" s="50">
        <v>7689.6410500000002</v>
      </c>
      <c r="G119" s="50">
        <f t="shared" si="90"/>
        <v>7689.6410500000002</v>
      </c>
      <c r="H119" s="69">
        <f>85000/1872971.56*'2 NP'!F119</f>
        <v>348.97459374663435</v>
      </c>
      <c r="I119" s="69">
        <f t="shared" si="91"/>
        <v>348.97459374663435</v>
      </c>
      <c r="J119" s="69">
        <f t="shared" si="92"/>
        <v>8038.6156437466343</v>
      </c>
      <c r="K119" s="68">
        <f t="shared" si="93"/>
        <v>8038.6156437466343</v>
      </c>
      <c r="L119" s="68">
        <f t="shared" si="94"/>
        <v>9726.7249289334268</v>
      </c>
      <c r="M119" s="95">
        <f t="shared" si="95"/>
        <v>9726.7249289334268</v>
      </c>
      <c r="N119" s="97">
        <f t="shared" si="63"/>
        <v>551.21180151756448</v>
      </c>
      <c r="O119" s="130">
        <f t="shared" si="64"/>
        <v>551.21180151756448</v>
      </c>
      <c r="P119" s="97">
        <f t="shared" si="65"/>
        <v>10277.936730450991</v>
      </c>
      <c r="Q119" s="98">
        <f t="shared" si="66"/>
        <v>10277.936730450991</v>
      </c>
      <c r="R119" s="139"/>
    </row>
    <row r="120" spans="1:1020" ht="80.650000000000006" customHeight="1" x14ac:dyDescent="0.25">
      <c r="A120" s="114" t="s">
        <v>48</v>
      </c>
      <c r="B120" s="32" t="s">
        <v>66</v>
      </c>
      <c r="C120" s="63">
        <v>4</v>
      </c>
      <c r="D120" s="3" t="s">
        <v>59</v>
      </c>
      <c r="E120" s="32" t="s">
        <v>164</v>
      </c>
      <c r="F120" s="50">
        <v>8493.720684615384</v>
      </c>
      <c r="G120" s="50">
        <f t="shared" si="90"/>
        <v>33974.882738461536</v>
      </c>
      <c r="H120" s="69">
        <f>85000/1872971.56*'2 NP'!F120</f>
        <v>385.46568117260023</v>
      </c>
      <c r="I120" s="69">
        <f t="shared" si="91"/>
        <v>1541.8627246904009</v>
      </c>
      <c r="J120" s="69">
        <f t="shared" si="92"/>
        <v>8879.186365787984</v>
      </c>
      <c r="K120" s="68">
        <f t="shared" si="93"/>
        <v>35516.745463151936</v>
      </c>
      <c r="L120" s="68">
        <f t="shared" si="94"/>
        <v>10743.81550260346</v>
      </c>
      <c r="M120" s="95">
        <f t="shared" si="95"/>
        <v>42975.26201041384</v>
      </c>
      <c r="N120" s="97">
        <f t="shared" si="63"/>
        <v>608.8501465427762</v>
      </c>
      <c r="O120" s="130">
        <f t="shared" si="64"/>
        <v>2435.4005861711048</v>
      </c>
      <c r="P120" s="97">
        <f t="shared" si="65"/>
        <v>11352.665649146236</v>
      </c>
      <c r="Q120" s="98">
        <f t="shared" si="66"/>
        <v>45410.662596584945</v>
      </c>
      <c r="R120" s="139"/>
    </row>
    <row r="121" spans="1:1020" ht="82.15" customHeight="1" x14ac:dyDescent="0.25">
      <c r="A121" s="114" t="s">
        <v>48</v>
      </c>
      <c r="B121" s="32" t="s">
        <v>346</v>
      </c>
      <c r="C121" s="63">
        <v>8</v>
      </c>
      <c r="D121" s="3" t="s">
        <v>60</v>
      </c>
      <c r="E121" s="32" t="s">
        <v>147</v>
      </c>
      <c r="F121" s="50">
        <v>6856.0379730769218</v>
      </c>
      <c r="G121" s="50">
        <f t="shared" si="90"/>
        <v>54848.303784615375</v>
      </c>
      <c r="H121" s="69">
        <f>85000/1872971.56*'2 NP'!F121</f>
        <v>311.14366077803038</v>
      </c>
      <c r="I121" s="69">
        <f t="shared" si="91"/>
        <v>2489.149286224243</v>
      </c>
      <c r="J121" s="69">
        <f t="shared" si="92"/>
        <v>7167.1816338549525</v>
      </c>
      <c r="K121" s="68">
        <f t="shared" si="93"/>
        <v>57337.45307083962</v>
      </c>
      <c r="L121" s="68">
        <f t="shared" si="94"/>
        <v>8672.2897769644915</v>
      </c>
      <c r="M121" s="95">
        <f t="shared" si="95"/>
        <v>69378.318215715932</v>
      </c>
      <c r="N121" s="97">
        <f t="shared" si="63"/>
        <v>491.45714576788487</v>
      </c>
      <c r="O121" s="130">
        <f t="shared" si="64"/>
        <v>3931.6571661430789</v>
      </c>
      <c r="P121" s="97">
        <f t="shared" si="65"/>
        <v>9163.7469227323763</v>
      </c>
      <c r="Q121" s="98">
        <f t="shared" si="66"/>
        <v>73309.975381859011</v>
      </c>
      <c r="R121" s="139"/>
    </row>
    <row r="122" spans="1:1020" ht="75" customHeight="1" x14ac:dyDescent="0.25">
      <c r="A122" s="114" t="s">
        <v>48</v>
      </c>
      <c r="B122" s="32" t="s">
        <v>356</v>
      </c>
      <c r="C122" s="100">
        <v>1</v>
      </c>
      <c r="D122" s="3" t="s">
        <v>77</v>
      </c>
      <c r="E122" s="32" t="s">
        <v>264</v>
      </c>
      <c r="F122" s="50">
        <v>11013.841719999997</v>
      </c>
      <c r="G122" s="50">
        <f t="shared" si="90"/>
        <v>11013.841719999997</v>
      </c>
      <c r="H122" s="69">
        <f t="shared" ref="H122" si="122">85000/1872971.56*F122</f>
        <v>499.83489669218454</v>
      </c>
      <c r="I122" s="69">
        <f t="shared" si="91"/>
        <v>499.83489669218454</v>
      </c>
      <c r="J122" s="69">
        <f t="shared" si="92"/>
        <v>11513.676616692181</v>
      </c>
      <c r="K122" s="68">
        <f t="shared" si="93"/>
        <v>11513.676616692181</v>
      </c>
      <c r="L122" s="68">
        <f t="shared" si="94"/>
        <v>13931.548706197538</v>
      </c>
      <c r="M122" s="95">
        <f t="shared" si="95"/>
        <v>13931.548706197538</v>
      </c>
      <c r="N122" s="97">
        <f t="shared" si="63"/>
        <v>789.49842998334873</v>
      </c>
      <c r="O122" s="130">
        <f t="shared" si="64"/>
        <v>789.49842998334873</v>
      </c>
      <c r="P122" s="97">
        <f t="shared" si="65"/>
        <v>14721.047136180887</v>
      </c>
      <c r="Q122" s="98">
        <f t="shared" si="66"/>
        <v>14721.047136180887</v>
      </c>
      <c r="R122" s="139"/>
    </row>
    <row r="123" spans="1:1020" customFormat="1" ht="141" customHeight="1" x14ac:dyDescent="0.25">
      <c r="A123" s="114" t="s">
        <v>48</v>
      </c>
      <c r="B123" s="32" t="s">
        <v>423</v>
      </c>
      <c r="C123" s="100">
        <v>1</v>
      </c>
      <c r="D123" s="100"/>
      <c r="E123" s="32" t="s">
        <v>389</v>
      </c>
      <c r="F123" s="72">
        <v>10800</v>
      </c>
      <c r="G123" s="72">
        <f>C123*F123</f>
        <v>10800</v>
      </c>
      <c r="H123" s="58">
        <f>87000/1060540*F123</f>
        <v>885.96375431384013</v>
      </c>
      <c r="I123" s="58">
        <f t="shared" si="91"/>
        <v>885.96375431384013</v>
      </c>
      <c r="J123" s="58">
        <f t="shared" si="92"/>
        <v>11685.96375431384</v>
      </c>
      <c r="K123" s="56">
        <f t="shared" si="93"/>
        <v>11685.96375431384</v>
      </c>
      <c r="L123" s="57">
        <f t="shared" si="94"/>
        <v>14140.016142719745</v>
      </c>
      <c r="M123" s="56">
        <f t="shared" si="95"/>
        <v>14140.016142719745</v>
      </c>
      <c r="N123" s="97">
        <f t="shared" ref="N123" si="123">287012/5064635.35*L123</f>
        <v>801.31224317152066</v>
      </c>
      <c r="O123" s="130">
        <f t="shared" ref="O123" si="124">C123*N123</f>
        <v>801.31224317152066</v>
      </c>
      <c r="P123" s="97">
        <f t="shared" ref="P123" si="125">L123+N123</f>
        <v>14941.328385891265</v>
      </c>
      <c r="Q123" s="98">
        <f t="shared" ref="Q123" si="126">M123+O123</f>
        <v>14941.328385891265</v>
      </c>
      <c r="R123" s="139"/>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c r="IW123" s="1"/>
      <c r="IX123" s="1"/>
      <c r="IY123" s="1"/>
      <c r="IZ123" s="1"/>
      <c r="JA123" s="1"/>
      <c r="JB123" s="1"/>
      <c r="JC123" s="1"/>
      <c r="JD123" s="1"/>
      <c r="JE123" s="1"/>
      <c r="JF123" s="1"/>
      <c r="JG123" s="1"/>
      <c r="JH123" s="1"/>
      <c r="JI123" s="1"/>
      <c r="JJ123" s="1"/>
      <c r="JK123" s="1"/>
      <c r="JL123" s="1"/>
      <c r="JM123" s="1"/>
      <c r="JN123" s="1"/>
      <c r="JO123" s="1"/>
      <c r="JP123" s="1"/>
      <c r="JQ123" s="1"/>
      <c r="JR123" s="1"/>
      <c r="JS123" s="1"/>
      <c r="JT123" s="1"/>
      <c r="JU123" s="1"/>
      <c r="JV123" s="1"/>
      <c r="JW123" s="1"/>
      <c r="JX123" s="1"/>
      <c r="JY123" s="1"/>
      <c r="JZ123" s="1"/>
      <c r="KA123" s="1"/>
      <c r="KB123" s="1"/>
      <c r="KC123" s="1"/>
      <c r="KD123" s="1"/>
      <c r="KE123" s="1"/>
      <c r="KF123" s="1"/>
      <c r="KG123" s="1"/>
      <c r="KH123" s="1"/>
      <c r="KI123" s="1"/>
      <c r="KJ123" s="1"/>
      <c r="KK123" s="1"/>
      <c r="KL123" s="1"/>
      <c r="KM123" s="1"/>
      <c r="KN123" s="1"/>
      <c r="KO123" s="1"/>
      <c r="KP123" s="1"/>
      <c r="KQ123" s="1"/>
      <c r="KR123" s="1"/>
      <c r="KS123" s="1"/>
      <c r="KT123" s="1"/>
      <c r="KU123" s="1"/>
      <c r="KV123" s="1"/>
      <c r="KW123" s="1"/>
      <c r="KX123" s="1"/>
      <c r="KY123" s="1"/>
      <c r="KZ123" s="1"/>
      <c r="LA123" s="1"/>
      <c r="LB123" s="1"/>
      <c r="LC123" s="1"/>
      <c r="LD123" s="1"/>
      <c r="LE123" s="1"/>
      <c r="LF123" s="1"/>
      <c r="LG123" s="1"/>
      <c r="LH123" s="1"/>
      <c r="LI123" s="1"/>
      <c r="LJ123" s="1"/>
      <c r="LK123" s="1"/>
      <c r="LL123" s="1"/>
      <c r="LM123" s="1"/>
      <c r="LN123" s="1"/>
      <c r="LO123" s="1"/>
      <c r="LP123" s="1"/>
      <c r="LQ123" s="1"/>
      <c r="LR123" s="1"/>
      <c r="LS123" s="1"/>
      <c r="LT123" s="1"/>
      <c r="LU123" s="1"/>
      <c r="LV123" s="1"/>
      <c r="LW123" s="1"/>
      <c r="LX123" s="1"/>
      <c r="LY123" s="1"/>
      <c r="LZ123" s="1"/>
      <c r="MA123" s="1"/>
      <c r="MB123" s="1"/>
      <c r="MC123" s="1"/>
      <c r="MD123" s="1"/>
      <c r="ME123" s="1"/>
      <c r="MF123" s="1"/>
      <c r="MG123" s="1"/>
      <c r="MH123" s="1"/>
      <c r="MI123" s="1"/>
      <c r="MJ123" s="1"/>
      <c r="MK123" s="1"/>
      <c r="ML123" s="1"/>
      <c r="MM123" s="1"/>
      <c r="MN123" s="1"/>
      <c r="MO123" s="1"/>
      <c r="MP123" s="1"/>
      <c r="MQ123" s="1"/>
      <c r="MR123" s="1"/>
      <c r="MS123" s="1"/>
      <c r="MT123" s="1"/>
      <c r="MU123" s="1"/>
      <c r="MV123" s="1"/>
      <c r="MW123" s="1"/>
      <c r="MX123" s="1"/>
      <c r="MY123" s="1"/>
      <c r="MZ123" s="1"/>
      <c r="NA123" s="1"/>
      <c r="NB123" s="1"/>
      <c r="NC123" s="1"/>
      <c r="ND123" s="1"/>
      <c r="NE123" s="1"/>
      <c r="NF123" s="1"/>
      <c r="NG123" s="1"/>
      <c r="NH123" s="1"/>
      <c r="NI123" s="1"/>
      <c r="NJ123" s="1"/>
      <c r="NK123" s="1"/>
      <c r="NL123" s="1"/>
      <c r="NM123" s="1"/>
      <c r="NN123" s="1"/>
      <c r="NO123" s="1"/>
      <c r="NP123" s="1"/>
      <c r="NQ123" s="1"/>
      <c r="NR123" s="1"/>
      <c r="NS123" s="1"/>
      <c r="NT123" s="1"/>
      <c r="NU123" s="1"/>
      <c r="NV123" s="1"/>
      <c r="NW123" s="1"/>
      <c r="NX123" s="1"/>
      <c r="NY123" s="1"/>
      <c r="NZ123" s="1"/>
      <c r="OA123" s="1"/>
      <c r="OB123" s="1"/>
      <c r="OC123" s="1"/>
      <c r="OD123" s="1"/>
      <c r="OE123" s="1"/>
      <c r="OF123" s="1"/>
      <c r="OG123" s="1"/>
      <c r="OH123" s="1"/>
      <c r="OI123" s="1"/>
      <c r="OJ123" s="1"/>
      <c r="OK123" s="1"/>
      <c r="OL123" s="1"/>
      <c r="OM123" s="1"/>
      <c r="ON123" s="1"/>
      <c r="OO123" s="1"/>
      <c r="OP123" s="1"/>
      <c r="OQ123" s="1"/>
      <c r="OR123" s="1"/>
      <c r="OS123" s="1"/>
      <c r="OT123" s="1"/>
      <c r="OU123" s="1"/>
      <c r="OV123" s="1"/>
      <c r="OW123" s="1"/>
      <c r="OX123" s="1"/>
      <c r="OY123" s="1"/>
      <c r="OZ123" s="1"/>
      <c r="PA123" s="1"/>
      <c r="PB123" s="1"/>
      <c r="PC123" s="1"/>
      <c r="PD123" s="1"/>
      <c r="PE123" s="1"/>
      <c r="PF123" s="1"/>
      <c r="PG123" s="1"/>
      <c r="PH123" s="1"/>
      <c r="PI123" s="1"/>
      <c r="PJ123" s="1"/>
      <c r="PK123" s="1"/>
      <c r="PL123" s="1"/>
      <c r="PM123" s="1"/>
      <c r="PN123" s="1"/>
      <c r="PO123" s="1"/>
      <c r="PP123" s="1"/>
      <c r="PQ123" s="1"/>
      <c r="PR123" s="1"/>
      <c r="PS123" s="1"/>
      <c r="PT123" s="1"/>
      <c r="PU123" s="1"/>
      <c r="PV123" s="1"/>
      <c r="PW123" s="1"/>
      <c r="PX123" s="1"/>
      <c r="PY123" s="1"/>
      <c r="PZ123" s="1"/>
      <c r="QA123" s="1"/>
      <c r="QB123" s="1"/>
      <c r="QC123" s="1"/>
      <c r="QD123" s="1"/>
      <c r="QE123" s="1"/>
      <c r="QF123" s="1"/>
      <c r="QG123" s="1"/>
      <c r="QH123" s="1"/>
      <c r="QI123" s="1"/>
      <c r="QJ123" s="1"/>
      <c r="QK123" s="1"/>
      <c r="QL123" s="1"/>
      <c r="QM123" s="1"/>
      <c r="QN123" s="1"/>
      <c r="QO123" s="1"/>
      <c r="QP123" s="1"/>
      <c r="QQ123" s="1"/>
      <c r="QR123" s="1"/>
      <c r="QS123" s="1"/>
      <c r="QT123" s="1"/>
      <c r="QU123" s="1"/>
      <c r="QV123" s="1"/>
      <c r="QW123" s="1"/>
      <c r="QX123" s="1"/>
      <c r="QY123" s="1"/>
      <c r="QZ123" s="1"/>
      <c r="RA123" s="1"/>
      <c r="RB123" s="1"/>
      <c r="RC123" s="1"/>
      <c r="RD123" s="1"/>
      <c r="RE123" s="1"/>
      <c r="RF123" s="1"/>
      <c r="RG123" s="1"/>
      <c r="RH123" s="1"/>
      <c r="RI123" s="1"/>
      <c r="RJ123" s="1"/>
      <c r="RK123" s="1"/>
      <c r="RL123" s="1"/>
      <c r="RM123" s="1"/>
      <c r="RN123" s="1"/>
      <c r="RO123" s="1"/>
      <c r="RP123" s="1"/>
      <c r="RQ123" s="1"/>
      <c r="RR123" s="1"/>
      <c r="RS123" s="1"/>
      <c r="RT123" s="1"/>
      <c r="RU123" s="1"/>
      <c r="RV123" s="1"/>
      <c r="RW123" s="1"/>
      <c r="RX123" s="1"/>
      <c r="RY123" s="1"/>
      <c r="RZ123" s="1"/>
      <c r="SA123" s="1"/>
      <c r="SB123" s="1"/>
      <c r="SC123" s="1"/>
      <c r="SD123" s="1"/>
      <c r="SE123" s="1"/>
      <c r="SF123" s="1"/>
      <c r="SG123" s="1"/>
      <c r="SH123" s="1"/>
      <c r="SI123" s="1"/>
      <c r="SJ123" s="1"/>
      <c r="SK123" s="1"/>
      <c r="SL123" s="1"/>
      <c r="SM123" s="1"/>
      <c r="SN123" s="1"/>
      <c r="SO123" s="1"/>
      <c r="SP123" s="1"/>
      <c r="SQ123" s="1"/>
      <c r="SR123" s="1"/>
      <c r="SS123" s="1"/>
      <c r="ST123" s="1"/>
      <c r="SU123" s="1"/>
      <c r="SV123" s="1"/>
      <c r="SW123" s="1"/>
      <c r="SX123" s="1"/>
      <c r="SY123" s="1"/>
      <c r="SZ123" s="1"/>
      <c r="TA123" s="1"/>
      <c r="TB123" s="1"/>
      <c r="TC123" s="1"/>
      <c r="TD123" s="1"/>
      <c r="TE123" s="1"/>
      <c r="TF123" s="1"/>
      <c r="TG123" s="1"/>
      <c r="TH123" s="1"/>
      <c r="TI123" s="1"/>
      <c r="TJ123" s="1"/>
      <c r="TK123" s="1"/>
      <c r="TL123" s="1"/>
      <c r="TM123" s="1"/>
      <c r="TN123" s="1"/>
      <c r="TO123" s="1"/>
      <c r="TP123" s="1"/>
      <c r="TQ123" s="1"/>
      <c r="TR123" s="1"/>
      <c r="TS123" s="1"/>
      <c r="TT123" s="1"/>
      <c r="TU123" s="1"/>
      <c r="TV123" s="1"/>
      <c r="TW123" s="1"/>
      <c r="TX123" s="1"/>
      <c r="TY123" s="1"/>
      <c r="TZ123" s="1"/>
      <c r="UA123" s="1"/>
      <c r="UB123" s="1"/>
      <c r="UC123" s="1"/>
      <c r="UD123" s="1"/>
      <c r="UE123" s="1"/>
      <c r="UF123" s="1"/>
      <c r="UG123" s="1"/>
      <c r="UH123" s="1"/>
      <c r="UI123" s="1"/>
      <c r="UJ123" s="1"/>
      <c r="UK123" s="1"/>
      <c r="UL123" s="1"/>
      <c r="UM123" s="1"/>
      <c r="UN123" s="1"/>
      <c r="UO123" s="1"/>
      <c r="UP123" s="1"/>
      <c r="UQ123" s="1"/>
      <c r="UR123" s="1"/>
      <c r="US123" s="1"/>
      <c r="UT123" s="1"/>
      <c r="UU123" s="1"/>
      <c r="UV123" s="1"/>
      <c r="UW123" s="1"/>
      <c r="UX123" s="1"/>
      <c r="UY123" s="1"/>
      <c r="UZ123" s="1"/>
      <c r="VA123" s="1"/>
      <c r="VB123" s="1"/>
      <c r="VC123" s="1"/>
      <c r="VD123" s="1"/>
      <c r="VE123" s="1"/>
      <c r="VF123" s="1"/>
      <c r="VG123" s="1"/>
      <c r="VH123" s="1"/>
      <c r="VI123" s="1"/>
      <c r="VJ123" s="1"/>
      <c r="VK123" s="1"/>
      <c r="VL123" s="1"/>
      <c r="VM123" s="1"/>
      <c r="VN123" s="1"/>
      <c r="VO123" s="1"/>
      <c r="VP123" s="1"/>
      <c r="VQ123" s="1"/>
      <c r="VR123" s="1"/>
      <c r="VS123" s="1"/>
      <c r="VT123" s="1"/>
      <c r="VU123" s="1"/>
      <c r="VV123" s="1"/>
      <c r="VW123" s="1"/>
      <c r="VX123" s="1"/>
      <c r="VY123" s="1"/>
      <c r="VZ123" s="1"/>
      <c r="WA123" s="1"/>
      <c r="WB123" s="1"/>
      <c r="WC123" s="1"/>
      <c r="WD123" s="1"/>
      <c r="WE123" s="1"/>
      <c r="WF123" s="1"/>
      <c r="WG123" s="1"/>
      <c r="WH123" s="1"/>
      <c r="WI123" s="1"/>
      <c r="WJ123" s="1"/>
      <c r="WK123" s="1"/>
      <c r="WL123" s="1"/>
      <c r="WM123" s="1"/>
      <c r="WN123" s="1"/>
      <c r="WO123" s="1"/>
      <c r="WP123" s="1"/>
      <c r="WQ123" s="1"/>
      <c r="WR123" s="1"/>
      <c r="WS123" s="1"/>
      <c r="WT123" s="1"/>
      <c r="WU123" s="1"/>
      <c r="WV123" s="1"/>
      <c r="WW123" s="1"/>
      <c r="WX123" s="1"/>
      <c r="WY123" s="1"/>
      <c r="WZ123" s="1"/>
      <c r="XA123" s="1"/>
      <c r="XB123" s="1"/>
      <c r="XC123" s="1"/>
      <c r="XD123" s="1"/>
      <c r="XE123" s="1"/>
      <c r="XF123" s="1"/>
      <c r="XG123" s="1"/>
      <c r="XH123" s="1"/>
      <c r="XI123" s="1"/>
      <c r="XJ123" s="1"/>
      <c r="XK123" s="1"/>
      <c r="XL123" s="1"/>
      <c r="XM123" s="1"/>
      <c r="XN123" s="1"/>
      <c r="XO123" s="1"/>
      <c r="XP123" s="1"/>
      <c r="XQ123" s="1"/>
      <c r="XR123" s="1"/>
      <c r="XS123" s="1"/>
      <c r="XT123" s="1"/>
      <c r="XU123" s="1"/>
      <c r="XV123" s="1"/>
      <c r="XW123" s="1"/>
      <c r="XX123" s="1"/>
      <c r="XY123" s="1"/>
      <c r="XZ123" s="1"/>
      <c r="YA123" s="1"/>
      <c r="YB123" s="1"/>
      <c r="YC123" s="1"/>
      <c r="YD123" s="1"/>
      <c r="YE123" s="1"/>
      <c r="YF123" s="1"/>
      <c r="YG123" s="1"/>
      <c r="YH123" s="1"/>
      <c r="YI123" s="1"/>
      <c r="YJ123" s="1"/>
      <c r="YK123" s="1"/>
      <c r="YL123" s="1"/>
      <c r="YM123" s="1"/>
      <c r="YN123" s="1"/>
      <c r="YO123" s="1"/>
      <c r="YP123" s="1"/>
      <c r="YQ123" s="1"/>
      <c r="YR123" s="1"/>
      <c r="YS123" s="1"/>
      <c r="YT123" s="1"/>
      <c r="YU123" s="1"/>
      <c r="YV123" s="1"/>
      <c r="YW123" s="1"/>
      <c r="YX123" s="1"/>
      <c r="YY123" s="1"/>
      <c r="YZ123" s="1"/>
      <c r="ZA123" s="1"/>
      <c r="ZB123" s="1"/>
      <c r="ZC123" s="1"/>
      <c r="ZD123" s="1"/>
      <c r="ZE123" s="1"/>
      <c r="ZF123" s="1"/>
      <c r="ZG123" s="1"/>
      <c r="ZH123" s="1"/>
      <c r="ZI123" s="1"/>
      <c r="ZJ123" s="1"/>
      <c r="ZK123" s="1"/>
      <c r="ZL123" s="1"/>
      <c r="ZM123" s="1"/>
      <c r="ZN123" s="1"/>
      <c r="ZO123" s="1"/>
      <c r="ZP123" s="1"/>
      <c r="ZQ123" s="1"/>
      <c r="ZR123" s="1"/>
      <c r="ZS123" s="1"/>
      <c r="ZT123" s="1"/>
      <c r="ZU123" s="1"/>
      <c r="ZV123" s="1"/>
      <c r="ZW123" s="1"/>
      <c r="ZX123" s="1"/>
      <c r="ZY123" s="1"/>
      <c r="ZZ123" s="1"/>
      <c r="AAA123" s="1"/>
      <c r="AAB123" s="1"/>
      <c r="AAC123" s="1"/>
      <c r="AAD123" s="1"/>
      <c r="AAE123" s="1"/>
      <c r="AAF123" s="1"/>
      <c r="AAG123" s="1"/>
      <c r="AAH123" s="1"/>
      <c r="AAI123" s="1"/>
      <c r="AAJ123" s="1"/>
      <c r="AAK123" s="1"/>
      <c r="AAL123" s="1"/>
      <c r="AAM123" s="1"/>
      <c r="AAN123" s="1"/>
      <c r="AAO123" s="1"/>
      <c r="AAP123" s="1"/>
      <c r="AAQ123" s="1"/>
      <c r="AAR123" s="1"/>
      <c r="AAS123" s="1"/>
      <c r="AAT123" s="1"/>
      <c r="AAU123" s="1"/>
      <c r="AAV123" s="1"/>
      <c r="AAW123" s="1"/>
      <c r="AAX123" s="1"/>
      <c r="AAY123" s="1"/>
      <c r="AAZ123" s="1"/>
      <c r="ABA123" s="1"/>
      <c r="ABB123" s="1"/>
      <c r="ABC123" s="1"/>
      <c r="ABD123" s="1"/>
      <c r="ABE123" s="1"/>
      <c r="ABF123" s="1"/>
      <c r="ABG123" s="1"/>
      <c r="ABH123" s="1"/>
      <c r="ABI123" s="1"/>
      <c r="ABJ123" s="1"/>
      <c r="ABK123" s="1"/>
      <c r="ABL123" s="1"/>
      <c r="ABM123" s="1"/>
      <c r="ABN123" s="1"/>
      <c r="ABO123" s="1"/>
      <c r="ABP123" s="1"/>
      <c r="ABQ123" s="1"/>
      <c r="ABR123" s="1"/>
      <c r="ABS123" s="1"/>
      <c r="ABT123" s="1"/>
      <c r="ABU123" s="1"/>
      <c r="ABV123" s="1"/>
      <c r="ABW123" s="1"/>
      <c r="ABX123" s="1"/>
      <c r="ABY123" s="1"/>
      <c r="ABZ123" s="1"/>
      <c r="ACA123" s="1"/>
      <c r="ACB123" s="1"/>
      <c r="ACC123" s="1"/>
      <c r="ACD123" s="1"/>
      <c r="ACE123" s="1"/>
      <c r="ACF123" s="1"/>
      <c r="ACG123" s="1"/>
      <c r="ACH123" s="1"/>
      <c r="ACI123" s="1"/>
      <c r="ACJ123" s="1"/>
      <c r="ACK123" s="1"/>
      <c r="ACL123" s="1"/>
      <c r="ACM123" s="1"/>
      <c r="ACN123" s="1"/>
      <c r="ACO123" s="1"/>
      <c r="ACP123" s="1"/>
      <c r="ACQ123" s="1"/>
      <c r="ACR123" s="1"/>
      <c r="ACS123" s="1"/>
      <c r="ACT123" s="1"/>
      <c r="ACU123" s="1"/>
      <c r="ACV123" s="1"/>
      <c r="ACW123" s="1"/>
      <c r="ACX123" s="1"/>
      <c r="ACY123" s="1"/>
      <c r="ACZ123" s="1"/>
      <c r="ADA123" s="1"/>
      <c r="ADB123" s="1"/>
      <c r="ADC123" s="1"/>
      <c r="ADD123" s="1"/>
      <c r="ADE123" s="1"/>
      <c r="ADF123" s="1"/>
      <c r="ADG123" s="1"/>
      <c r="ADH123" s="1"/>
      <c r="ADI123" s="1"/>
      <c r="ADJ123" s="1"/>
      <c r="ADK123" s="1"/>
      <c r="ADL123" s="1"/>
      <c r="ADM123" s="1"/>
      <c r="ADN123" s="1"/>
      <c r="ADO123" s="1"/>
      <c r="ADP123" s="1"/>
      <c r="ADQ123" s="1"/>
      <c r="ADR123" s="1"/>
      <c r="ADS123" s="1"/>
      <c r="ADT123" s="1"/>
      <c r="ADU123" s="1"/>
      <c r="ADV123" s="1"/>
      <c r="ADW123" s="1"/>
      <c r="ADX123" s="1"/>
      <c r="ADY123" s="1"/>
      <c r="ADZ123" s="1"/>
      <c r="AEA123" s="1"/>
      <c r="AEB123" s="1"/>
      <c r="AEC123" s="1"/>
      <c r="AED123" s="1"/>
      <c r="AEE123" s="1"/>
      <c r="AEF123" s="1"/>
      <c r="AEG123" s="1"/>
      <c r="AEH123" s="1"/>
      <c r="AEI123" s="1"/>
      <c r="AEJ123" s="1"/>
      <c r="AEK123" s="1"/>
      <c r="AEL123" s="1"/>
      <c r="AEM123" s="1"/>
      <c r="AEN123" s="1"/>
      <c r="AEO123" s="1"/>
      <c r="AEP123" s="1"/>
      <c r="AEQ123" s="1"/>
      <c r="AER123" s="1"/>
      <c r="AES123" s="1"/>
      <c r="AET123" s="1"/>
      <c r="AEU123" s="1"/>
      <c r="AEV123" s="1"/>
      <c r="AEW123" s="1"/>
      <c r="AEX123" s="1"/>
      <c r="AEY123" s="1"/>
      <c r="AEZ123" s="1"/>
      <c r="AFA123" s="1"/>
      <c r="AFB123" s="1"/>
      <c r="AFC123" s="1"/>
      <c r="AFD123" s="1"/>
      <c r="AFE123" s="1"/>
      <c r="AFF123" s="1"/>
      <c r="AFG123" s="1"/>
      <c r="AFH123" s="1"/>
      <c r="AFI123" s="1"/>
      <c r="AFJ123" s="1"/>
      <c r="AFK123" s="1"/>
      <c r="AFL123" s="1"/>
      <c r="AFM123" s="1"/>
      <c r="AFN123" s="1"/>
      <c r="AFO123" s="1"/>
      <c r="AFP123" s="1"/>
      <c r="AFQ123" s="1"/>
      <c r="AFR123" s="1"/>
      <c r="AFS123" s="1"/>
      <c r="AFT123" s="1"/>
      <c r="AFU123" s="1"/>
      <c r="AFV123" s="1"/>
      <c r="AFW123" s="1"/>
      <c r="AFX123" s="1"/>
      <c r="AFY123" s="1"/>
      <c r="AFZ123" s="1"/>
      <c r="AGA123" s="1"/>
      <c r="AGB123" s="1"/>
      <c r="AGC123" s="1"/>
      <c r="AGD123" s="1"/>
      <c r="AGE123" s="1"/>
      <c r="AGF123" s="1"/>
      <c r="AGG123" s="1"/>
      <c r="AGH123" s="1"/>
      <c r="AGI123" s="1"/>
      <c r="AGJ123" s="1"/>
      <c r="AGK123" s="1"/>
      <c r="AGL123" s="1"/>
      <c r="AGM123" s="1"/>
      <c r="AGN123" s="1"/>
      <c r="AGO123" s="1"/>
      <c r="AGP123" s="1"/>
      <c r="AGQ123" s="1"/>
      <c r="AGR123" s="1"/>
      <c r="AGS123" s="1"/>
      <c r="AGT123" s="1"/>
      <c r="AGU123" s="1"/>
      <c r="AGV123" s="1"/>
      <c r="AGW123" s="1"/>
      <c r="AGX123" s="1"/>
      <c r="AGY123" s="1"/>
      <c r="AGZ123" s="1"/>
      <c r="AHA123" s="1"/>
      <c r="AHB123" s="1"/>
      <c r="AHC123" s="1"/>
      <c r="AHD123" s="1"/>
      <c r="AHE123" s="1"/>
      <c r="AHF123" s="1"/>
      <c r="AHG123" s="1"/>
      <c r="AHH123" s="1"/>
      <c r="AHI123" s="1"/>
      <c r="AHJ123" s="1"/>
      <c r="AHK123" s="1"/>
      <c r="AHL123" s="1"/>
      <c r="AHM123" s="1"/>
      <c r="AHN123" s="1"/>
      <c r="AHO123" s="1"/>
      <c r="AHP123" s="1"/>
      <c r="AHQ123" s="1"/>
      <c r="AHR123" s="1"/>
      <c r="AHS123" s="1"/>
      <c r="AHT123" s="1"/>
      <c r="AHU123" s="1"/>
      <c r="AHV123" s="1"/>
      <c r="AHW123" s="1"/>
      <c r="AHX123" s="1"/>
      <c r="AHY123" s="1"/>
      <c r="AHZ123" s="1"/>
      <c r="AIA123" s="1"/>
      <c r="AIB123" s="1"/>
      <c r="AIC123" s="1"/>
      <c r="AID123" s="1"/>
      <c r="AIE123" s="1"/>
      <c r="AIF123" s="1"/>
      <c r="AIG123" s="1"/>
      <c r="AIH123" s="1"/>
      <c r="AII123" s="1"/>
      <c r="AIJ123" s="1"/>
      <c r="AIK123" s="1"/>
      <c r="AIL123" s="1"/>
      <c r="AIM123" s="1"/>
      <c r="AIN123" s="1"/>
      <c r="AIO123" s="1"/>
      <c r="AIP123" s="1"/>
      <c r="AIQ123" s="1"/>
      <c r="AIR123" s="1"/>
      <c r="AIS123" s="1"/>
      <c r="AIT123" s="1"/>
      <c r="AIU123" s="1"/>
      <c r="AIV123" s="1"/>
      <c r="AIW123" s="1"/>
      <c r="AIX123" s="1"/>
      <c r="AIY123" s="1"/>
      <c r="AIZ123" s="1"/>
      <c r="AJA123" s="1"/>
      <c r="AJB123" s="1"/>
      <c r="AJC123" s="1"/>
      <c r="AJD123" s="1"/>
      <c r="AJE123" s="1"/>
      <c r="AJF123" s="1"/>
      <c r="AJG123" s="1"/>
      <c r="AJH123" s="1"/>
      <c r="AJI123" s="1"/>
      <c r="AJJ123" s="1"/>
      <c r="AJK123" s="1"/>
      <c r="AJL123" s="1"/>
      <c r="AJM123" s="1"/>
      <c r="AJN123" s="1"/>
      <c r="AJO123" s="1"/>
      <c r="AJP123" s="1"/>
      <c r="AJQ123" s="1"/>
      <c r="AJR123" s="1"/>
      <c r="AJS123" s="1"/>
      <c r="AJT123" s="1"/>
      <c r="AJU123" s="1"/>
      <c r="AJV123" s="1"/>
      <c r="AJW123" s="1"/>
      <c r="AJX123" s="1"/>
      <c r="AJY123" s="1"/>
      <c r="AJZ123" s="1"/>
      <c r="AKA123" s="1"/>
      <c r="AKB123" s="1"/>
      <c r="AKC123" s="1"/>
      <c r="AKD123" s="1"/>
      <c r="AKE123" s="1"/>
      <c r="AKF123" s="1"/>
      <c r="AKG123" s="1"/>
      <c r="AKH123" s="1"/>
      <c r="AKI123" s="1"/>
      <c r="AKJ123" s="1"/>
      <c r="AKK123" s="1"/>
      <c r="AKL123" s="1"/>
      <c r="AKM123" s="1"/>
      <c r="AKN123" s="1"/>
      <c r="AKO123" s="1"/>
      <c r="AKP123" s="1"/>
      <c r="AKQ123" s="1"/>
      <c r="AKR123" s="1"/>
      <c r="AKS123" s="1"/>
      <c r="AKT123" s="1"/>
      <c r="AKU123" s="1"/>
      <c r="AKV123" s="1"/>
      <c r="AKW123" s="1"/>
      <c r="AKX123" s="1"/>
      <c r="AKY123" s="1"/>
      <c r="AKZ123" s="1"/>
      <c r="ALA123" s="1"/>
      <c r="ALB123" s="1"/>
      <c r="ALC123" s="1"/>
      <c r="ALD123" s="1"/>
      <c r="ALE123" s="1"/>
      <c r="ALF123" s="1"/>
      <c r="ALG123" s="1"/>
      <c r="ALH123" s="1"/>
      <c r="ALI123" s="1"/>
      <c r="ALJ123" s="1"/>
      <c r="ALK123" s="1"/>
      <c r="ALL123" s="1"/>
      <c r="ALM123" s="1"/>
      <c r="ALN123" s="1"/>
      <c r="ALO123" s="1"/>
      <c r="ALP123" s="1"/>
      <c r="ALQ123" s="1"/>
      <c r="ALR123" s="1"/>
      <c r="ALS123" s="1"/>
      <c r="ALT123" s="1"/>
      <c r="ALU123" s="1"/>
      <c r="ALV123" s="1"/>
      <c r="ALW123" s="1"/>
      <c r="ALX123" s="1"/>
      <c r="ALY123" s="1"/>
      <c r="ALZ123" s="1"/>
      <c r="AMA123" s="1"/>
      <c r="AMB123" s="1"/>
      <c r="AMC123" s="1"/>
      <c r="AMD123" s="1"/>
      <c r="AME123" s="1"/>
      <c r="AMF123" s="1"/>
    </row>
    <row r="124" spans="1:1020" ht="86.65" customHeight="1" x14ac:dyDescent="0.25">
      <c r="A124" s="114" t="s">
        <v>48</v>
      </c>
      <c r="B124" s="32" t="s">
        <v>111</v>
      </c>
      <c r="C124" s="63">
        <v>3</v>
      </c>
      <c r="D124" s="3" t="s">
        <v>112</v>
      </c>
      <c r="E124" s="32" t="s">
        <v>334</v>
      </c>
      <c r="F124" s="50">
        <v>2407.5</v>
      </c>
      <c r="G124" s="50">
        <f t="shared" si="90"/>
        <v>7222.5</v>
      </c>
      <c r="H124" s="69">
        <f>85000/1872971.56*'2 NP'!F124</f>
        <v>109.25819930762857</v>
      </c>
      <c r="I124" s="69">
        <f t="shared" si="91"/>
        <v>327.77459792288573</v>
      </c>
      <c r="J124" s="69">
        <f t="shared" si="92"/>
        <v>2516.7581993076287</v>
      </c>
      <c r="K124" s="68">
        <f t="shared" si="93"/>
        <v>7550.2745979228857</v>
      </c>
      <c r="L124" s="68">
        <f t="shared" si="94"/>
        <v>3045.2774211622309</v>
      </c>
      <c r="M124" s="95">
        <f t="shared" si="95"/>
        <v>9135.8322634866909</v>
      </c>
      <c r="N124" s="97">
        <f t="shared" si="63"/>
        <v>172.57533915104358</v>
      </c>
      <c r="O124" s="130">
        <f t="shared" si="64"/>
        <v>517.72601745313068</v>
      </c>
      <c r="P124" s="97">
        <f t="shared" si="65"/>
        <v>3217.8527603132743</v>
      </c>
      <c r="Q124" s="98">
        <f t="shared" si="66"/>
        <v>9653.558280939822</v>
      </c>
      <c r="R124" s="139"/>
    </row>
    <row r="125" spans="1:1020" s="5" customFormat="1" ht="111.4" customHeight="1" x14ac:dyDescent="0.25">
      <c r="A125" s="114" t="s">
        <v>48</v>
      </c>
      <c r="B125" s="7" t="s">
        <v>185</v>
      </c>
      <c r="C125" s="65">
        <v>5</v>
      </c>
      <c r="D125" s="7" t="s">
        <v>188</v>
      </c>
      <c r="E125" s="7" t="s">
        <v>186</v>
      </c>
      <c r="F125" s="50">
        <v>722.5</v>
      </c>
      <c r="G125" s="50">
        <f t="shared" si="90"/>
        <v>3612.5</v>
      </c>
      <c r="H125" s="69">
        <f>85000/1872971.56*'2 NP'!F125</f>
        <v>32.78880539969331</v>
      </c>
      <c r="I125" s="69">
        <f t="shared" si="91"/>
        <v>163.94402699846654</v>
      </c>
      <c r="J125" s="69">
        <f t="shared" si="92"/>
        <v>755.28880539969327</v>
      </c>
      <c r="K125" s="68">
        <f t="shared" si="93"/>
        <v>3776.4440269984666</v>
      </c>
      <c r="L125" s="68">
        <f t="shared" si="94"/>
        <v>913.89945453362884</v>
      </c>
      <c r="M125" s="95">
        <f t="shared" si="95"/>
        <v>4569.4972726681444</v>
      </c>
      <c r="N125" s="97">
        <f t="shared" si="63"/>
        <v>51.790522341278901</v>
      </c>
      <c r="O125" s="130">
        <f t="shared" si="64"/>
        <v>258.95261170639452</v>
      </c>
      <c r="P125" s="97">
        <f t="shared" si="65"/>
        <v>965.68997687490776</v>
      </c>
      <c r="Q125" s="98">
        <f t="shared" si="66"/>
        <v>4828.4498843745387</v>
      </c>
      <c r="R125" s="141"/>
    </row>
    <row r="126" spans="1:1020" s="5" customFormat="1" ht="111.4" customHeight="1" x14ac:dyDescent="0.25">
      <c r="A126" s="114" t="s">
        <v>48</v>
      </c>
      <c r="B126" s="7" t="s">
        <v>190</v>
      </c>
      <c r="C126" s="65">
        <v>5</v>
      </c>
      <c r="D126" s="7">
        <v>1500</v>
      </c>
      <c r="E126" s="7" t="s">
        <v>191</v>
      </c>
      <c r="F126" s="50">
        <v>1055</v>
      </c>
      <c r="G126" s="50">
        <f t="shared" si="90"/>
        <v>5275</v>
      </c>
      <c r="H126" s="69">
        <f>85000/1872971.56*'2 NP'!F126</f>
        <v>47.878463247995072</v>
      </c>
      <c r="I126" s="69">
        <f t="shared" si="91"/>
        <v>239.39231623997534</v>
      </c>
      <c r="J126" s="69">
        <f t="shared" si="92"/>
        <v>1102.8784632479951</v>
      </c>
      <c r="K126" s="68">
        <f t="shared" si="93"/>
        <v>5514.3923162399751</v>
      </c>
      <c r="L126" s="68">
        <f t="shared" si="94"/>
        <v>1334.4829405300741</v>
      </c>
      <c r="M126" s="95">
        <f t="shared" si="95"/>
        <v>6672.4147026503697</v>
      </c>
      <c r="N126" s="97">
        <f t="shared" si="63"/>
        <v>75.624914975846707</v>
      </c>
      <c r="O126" s="130">
        <f t="shared" si="64"/>
        <v>378.12457487923353</v>
      </c>
      <c r="P126" s="97">
        <f t="shared" si="65"/>
        <v>1410.1078555059207</v>
      </c>
      <c r="Q126" s="98">
        <f t="shared" si="66"/>
        <v>7050.5392775296032</v>
      </c>
      <c r="R126" s="141"/>
    </row>
    <row r="127" spans="1:1020" x14ac:dyDescent="0.25">
      <c r="A127" s="144" t="s">
        <v>49</v>
      </c>
      <c r="B127" s="30" t="s">
        <v>51</v>
      </c>
      <c r="C127" s="103"/>
      <c r="D127" s="42"/>
      <c r="E127" s="31"/>
      <c r="F127" s="51"/>
      <c r="G127" s="51"/>
      <c r="H127" s="51"/>
      <c r="I127" s="51"/>
      <c r="J127" s="51"/>
      <c r="K127" s="51"/>
      <c r="L127" s="51"/>
      <c r="M127" s="96"/>
      <c r="N127" s="96"/>
      <c r="O127" s="96"/>
      <c r="P127" s="134"/>
      <c r="Q127" s="99"/>
      <c r="R127" s="149">
        <f>SUM(Q128:Q153)</f>
        <v>434738.84389878018</v>
      </c>
    </row>
    <row r="128" spans="1:1020" customFormat="1" ht="109.5" customHeight="1" x14ac:dyDescent="0.25">
      <c r="A128" s="114" t="s">
        <v>49</v>
      </c>
      <c r="B128" s="32" t="s">
        <v>437</v>
      </c>
      <c r="C128" s="63">
        <v>1</v>
      </c>
      <c r="D128" s="63"/>
      <c r="E128" s="32" t="s">
        <v>438</v>
      </c>
      <c r="F128" s="72">
        <v>92000</v>
      </c>
      <c r="G128" s="72">
        <f t="shared" ref="G128:G133" si="127">C128*F128</f>
        <v>92000</v>
      </c>
      <c r="H128" s="58">
        <f>87000/1060540*F128</f>
        <v>7547.0986478586383</v>
      </c>
      <c r="I128" s="58">
        <f t="shared" ref="I128:I133" si="128">C128*H128</f>
        <v>7547.0986478586383</v>
      </c>
      <c r="J128" s="58">
        <f t="shared" ref="J128:K133" si="129">F128+H128</f>
        <v>99547.098647858642</v>
      </c>
      <c r="K128" s="56">
        <f t="shared" si="129"/>
        <v>99547.098647858642</v>
      </c>
      <c r="L128" s="57">
        <f t="shared" ref="L128:M133" si="130">J128*1.21</f>
        <v>120451.98936390896</v>
      </c>
      <c r="M128" s="56">
        <f t="shared" si="130"/>
        <v>120451.98936390896</v>
      </c>
      <c r="N128" s="97">
        <f t="shared" si="63"/>
        <v>6825.9931825722142</v>
      </c>
      <c r="O128" s="130">
        <f t="shared" si="64"/>
        <v>6825.9931825722142</v>
      </c>
      <c r="P128" s="97">
        <f t="shared" si="65"/>
        <v>127277.98254648117</v>
      </c>
      <c r="Q128" s="98">
        <f t="shared" si="66"/>
        <v>127277.98254648117</v>
      </c>
      <c r="R128" s="139"/>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c r="IW128" s="1"/>
      <c r="IX128" s="1"/>
      <c r="IY128" s="1"/>
      <c r="IZ128" s="1"/>
      <c r="JA128" s="1"/>
      <c r="JB128" s="1"/>
      <c r="JC128" s="1"/>
      <c r="JD128" s="1"/>
      <c r="JE128" s="1"/>
      <c r="JF128" s="1"/>
      <c r="JG128" s="1"/>
      <c r="JH128" s="1"/>
      <c r="JI128" s="1"/>
      <c r="JJ128" s="1"/>
      <c r="JK128" s="1"/>
      <c r="JL128" s="1"/>
      <c r="JM128" s="1"/>
      <c r="JN128" s="1"/>
      <c r="JO128" s="1"/>
      <c r="JP128" s="1"/>
      <c r="JQ128" s="1"/>
      <c r="JR128" s="1"/>
      <c r="JS128" s="1"/>
      <c r="JT128" s="1"/>
      <c r="JU128" s="1"/>
      <c r="JV128" s="1"/>
      <c r="JW128" s="1"/>
      <c r="JX128" s="1"/>
      <c r="JY128" s="1"/>
      <c r="JZ128" s="1"/>
      <c r="KA128" s="1"/>
      <c r="KB128" s="1"/>
      <c r="KC128" s="1"/>
      <c r="KD128" s="1"/>
      <c r="KE128" s="1"/>
      <c r="KF128" s="1"/>
      <c r="KG128" s="1"/>
      <c r="KH128" s="1"/>
      <c r="KI128" s="1"/>
      <c r="KJ128" s="1"/>
      <c r="KK128" s="1"/>
      <c r="KL128" s="1"/>
      <c r="KM128" s="1"/>
      <c r="KN128" s="1"/>
      <c r="KO128" s="1"/>
      <c r="KP128" s="1"/>
      <c r="KQ128" s="1"/>
      <c r="KR128" s="1"/>
      <c r="KS128" s="1"/>
      <c r="KT128" s="1"/>
      <c r="KU128" s="1"/>
      <c r="KV128" s="1"/>
      <c r="KW128" s="1"/>
      <c r="KX128" s="1"/>
      <c r="KY128" s="1"/>
      <c r="KZ128" s="1"/>
      <c r="LA128" s="1"/>
      <c r="LB128" s="1"/>
      <c r="LC128" s="1"/>
      <c r="LD128" s="1"/>
      <c r="LE128" s="1"/>
      <c r="LF128" s="1"/>
      <c r="LG128" s="1"/>
      <c r="LH128" s="1"/>
      <c r="LI128" s="1"/>
      <c r="LJ128" s="1"/>
      <c r="LK128" s="1"/>
      <c r="LL128" s="1"/>
      <c r="LM128" s="1"/>
      <c r="LN128" s="1"/>
      <c r="LO128" s="1"/>
      <c r="LP128" s="1"/>
      <c r="LQ128" s="1"/>
      <c r="LR128" s="1"/>
      <c r="LS128" s="1"/>
      <c r="LT128" s="1"/>
      <c r="LU128" s="1"/>
      <c r="LV128" s="1"/>
      <c r="LW128" s="1"/>
      <c r="LX128" s="1"/>
      <c r="LY128" s="1"/>
      <c r="LZ128" s="1"/>
      <c r="MA128" s="1"/>
      <c r="MB128" s="1"/>
      <c r="MC128" s="1"/>
      <c r="MD128" s="1"/>
      <c r="ME128" s="1"/>
      <c r="MF128" s="1"/>
      <c r="MG128" s="1"/>
      <c r="MH128" s="1"/>
      <c r="MI128" s="1"/>
      <c r="MJ128" s="1"/>
      <c r="MK128" s="1"/>
      <c r="ML128" s="1"/>
      <c r="MM128" s="1"/>
      <c r="MN128" s="1"/>
      <c r="MO128" s="1"/>
      <c r="MP128" s="1"/>
      <c r="MQ128" s="1"/>
      <c r="MR128" s="1"/>
      <c r="MS128" s="1"/>
      <c r="MT128" s="1"/>
      <c r="MU128" s="1"/>
      <c r="MV128" s="1"/>
      <c r="MW128" s="1"/>
      <c r="MX128" s="1"/>
      <c r="MY128" s="1"/>
      <c r="MZ128" s="1"/>
      <c r="NA128" s="1"/>
      <c r="NB128" s="1"/>
      <c r="NC128" s="1"/>
      <c r="ND128" s="1"/>
      <c r="NE128" s="1"/>
      <c r="NF128" s="1"/>
      <c r="NG128" s="1"/>
      <c r="NH128" s="1"/>
      <c r="NI128" s="1"/>
      <c r="NJ128" s="1"/>
      <c r="NK128" s="1"/>
      <c r="NL128" s="1"/>
      <c r="NM128" s="1"/>
      <c r="NN128" s="1"/>
      <c r="NO128" s="1"/>
      <c r="NP128" s="1"/>
      <c r="NQ128" s="1"/>
      <c r="NR128" s="1"/>
      <c r="NS128" s="1"/>
      <c r="NT128" s="1"/>
      <c r="NU128" s="1"/>
      <c r="NV128" s="1"/>
      <c r="NW128" s="1"/>
      <c r="NX128" s="1"/>
      <c r="NY128" s="1"/>
      <c r="NZ128" s="1"/>
      <c r="OA128" s="1"/>
      <c r="OB128" s="1"/>
      <c r="OC128" s="1"/>
      <c r="OD128" s="1"/>
      <c r="OE128" s="1"/>
      <c r="OF128" s="1"/>
      <c r="OG128" s="1"/>
      <c r="OH128" s="1"/>
      <c r="OI128" s="1"/>
      <c r="OJ128" s="1"/>
      <c r="OK128" s="1"/>
      <c r="OL128" s="1"/>
      <c r="OM128" s="1"/>
      <c r="ON128" s="1"/>
      <c r="OO128" s="1"/>
      <c r="OP128" s="1"/>
      <c r="OQ128" s="1"/>
      <c r="OR128" s="1"/>
      <c r="OS128" s="1"/>
      <c r="OT128" s="1"/>
      <c r="OU128" s="1"/>
      <c r="OV128" s="1"/>
      <c r="OW128" s="1"/>
      <c r="OX128" s="1"/>
      <c r="OY128" s="1"/>
      <c r="OZ128" s="1"/>
      <c r="PA128" s="1"/>
      <c r="PB128" s="1"/>
      <c r="PC128" s="1"/>
      <c r="PD128" s="1"/>
      <c r="PE128" s="1"/>
      <c r="PF128" s="1"/>
      <c r="PG128" s="1"/>
      <c r="PH128" s="1"/>
      <c r="PI128" s="1"/>
      <c r="PJ128" s="1"/>
      <c r="PK128" s="1"/>
      <c r="PL128" s="1"/>
      <c r="PM128" s="1"/>
      <c r="PN128" s="1"/>
      <c r="PO128" s="1"/>
      <c r="PP128" s="1"/>
      <c r="PQ128" s="1"/>
      <c r="PR128" s="1"/>
      <c r="PS128" s="1"/>
      <c r="PT128" s="1"/>
      <c r="PU128" s="1"/>
      <c r="PV128" s="1"/>
      <c r="PW128" s="1"/>
      <c r="PX128" s="1"/>
      <c r="PY128" s="1"/>
      <c r="PZ128" s="1"/>
      <c r="QA128" s="1"/>
      <c r="QB128" s="1"/>
      <c r="QC128" s="1"/>
      <c r="QD128" s="1"/>
      <c r="QE128" s="1"/>
      <c r="QF128" s="1"/>
      <c r="QG128" s="1"/>
      <c r="QH128" s="1"/>
      <c r="QI128" s="1"/>
      <c r="QJ128" s="1"/>
      <c r="QK128" s="1"/>
      <c r="QL128" s="1"/>
      <c r="QM128" s="1"/>
      <c r="QN128" s="1"/>
      <c r="QO128" s="1"/>
      <c r="QP128" s="1"/>
      <c r="QQ128" s="1"/>
      <c r="QR128" s="1"/>
      <c r="QS128" s="1"/>
      <c r="QT128" s="1"/>
      <c r="QU128" s="1"/>
      <c r="QV128" s="1"/>
      <c r="QW128" s="1"/>
      <c r="QX128" s="1"/>
      <c r="QY128" s="1"/>
      <c r="QZ128" s="1"/>
      <c r="RA128" s="1"/>
      <c r="RB128" s="1"/>
      <c r="RC128" s="1"/>
      <c r="RD128" s="1"/>
      <c r="RE128" s="1"/>
      <c r="RF128" s="1"/>
      <c r="RG128" s="1"/>
      <c r="RH128" s="1"/>
      <c r="RI128" s="1"/>
      <c r="RJ128" s="1"/>
      <c r="RK128" s="1"/>
      <c r="RL128" s="1"/>
      <c r="RM128" s="1"/>
      <c r="RN128" s="1"/>
      <c r="RO128" s="1"/>
      <c r="RP128" s="1"/>
      <c r="RQ128" s="1"/>
      <c r="RR128" s="1"/>
      <c r="RS128" s="1"/>
      <c r="RT128" s="1"/>
      <c r="RU128" s="1"/>
      <c r="RV128" s="1"/>
      <c r="RW128" s="1"/>
      <c r="RX128" s="1"/>
      <c r="RY128" s="1"/>
      <c r="RZ128" s="1"/>
      <c r="SA128" s="1"/>
      <c r="SB128" s="1"/>
      <c r="SC128" s="1"/>
      <c r="SD128" s="1"/>
      <c r="SE128" s="1"/>
      <c r="SF128" s="1"/>
      <c r="SG128" s="1"/>
      <c r="SH128" s="1"/>
      <c r="SI128" s="1"/>
      <c r="SJ128" s="1"/>
      <c r="SK128" s="1"/>
      <c r="SL128" s="1"/>
      <c r="SM128" s="1"/>
      <c r="SN128" s="1"/>
      <c r="SO128" s="1"/>
      <c r="SP128" s="1"/>
      <c r="SQ128" s="1"/>
      <c r="SR128" s="1"/>
      <c r="SS128" s="1"/>
      <c r="ST128" s="1"/>
      <c r="SU128" s="1"/>
      <c r="SV128" s="1"/>
      <c r="SW128" s="1"/>
      <c r="SX128" s="1"/>
      <c r="SY128" s="1"/>
      <c r="SZ128" s="1"/>
      <c r="TA128" s="1"/>
      <c r="TB128" s="1"/>
      <c r="TC128" s="1"/>
      <c r="TD128" s="1"/>
      <c r="TE128" s="1"/>
      <c r="TF128" s="1"/>
      <c r="TG128" s="1"/>
      <c r="TH128" s="1"/>
      <c r="TI128" s="1"/>
      <c r="TJ128" s="1"/>
      <c r="TK128" s="1"/>
      <c r="TL128" s="1"/>
      <c r="TM128" s="1"/>
      <c r="TN128" s="1"/>
      <c r="TO128" s="1"/>
      <c r="TP128" s="1"/>
      <c r="TQ128" s="1"/>
      <c r="TR128" s="1"/>
      <c r="TS128" s="1"/>
      <c r="TT128" s="1"/>
      <c r="TU128" s="1"/>
      <c r="TV128" s="1"/>
      <c r="TW128" s="1"/>
      <c r="TX128" s="1"/>
      <c r="TY128" s="1"/>
      <c r="TZ128" s="1"/>
      <c r="UA128" s="1"/>
      <c r="UB128" s="1"/>
      <c r="UC128" s="1"/>
      <c r="UD128" s="1"/>
      <c r="UE128" s="1"/>
      <c r="UF128" s="1"/>
      <c r="UG128" s="1"/>
      <c r="UH128" s="1"/>
      <c r="UI128" s="1"/>
      <c r="UJ128" s="1"/>
      <c r="UK128" s="1"/>
      <c r="UL128" s="1"/>
      <c r="UM128" s="1"/>
      <c r="UN128" s="1"/>
      <c r="UO128" s="1"/>
      <c r="UP128" s="1"/>
      <c r="UQ128" s="1"/>
      <c r="UR128" s="1"/>
      <c r="US128" s="1"/>
      <c r="UT128" s="1"/>
      <c r="UU128" s="1"/>
      <c r="UV128" s="1"/>
      <c r="UW128" s="1"/>
      <c r="UX128" s="1"/>
      <c r="UY128" s="1"/>
      <c r="UZ128" s="1"/>
      <c r="VA128" s="1"/>
      <c r="VB128" s="1"/>
      <c r="VC128" s="1"/>
      <c r="VD128" s="1"/>
      <c r="VE128" s="1"/>
      <c r="VF128" s="1"/>
      <c r="VG128" s="1"/>
      <c r="VH128" s="1"/>
      <c r="VI128" s="1"/>
      <c r="VJ128" s="1"/>
      <c r="VK128" s="1"/>
      <c r="VL128" s="1"/>
      <c r="VM128" s="1"/>
      <c r="VN128" s="1"/>
      <c r="VO128" s="1"/>
      <c r="VP128" s="1"/>
      <c r="VQ128" s="1"/>
      <c r="VR128" s="1"/>
      <c r="VS128" s="1"/>
      <c r="VT128" s="1"/>
      <c r="VU128" s="1"/>
      <c r="VV128" s="1"/>
      <c r="VW128" s="1"/>
      <c r="VX128" s="1"/>
      <c r="VY128" s="1"/>
      <c r="VZ128" s="1"/>
      <c r="WA128" s="1"/>
      <c r="WB128" s="1"/>
      <c r="WC128" s="1"/>
      <c r="WD128" s="1"/>
      <c r="WE128" s="1"/>
      <c r="WF128" s="1"/>
      <c r="WG128" s="1"/>
      <c r="WH128" s="1"/>
      <c r="WI128" s="1"/>
      <c r="WJ128" s="1"/>
      <c r="WK128" s="1"/>
      <c r="WL128" s="1"/>
      <c r="WM128" s="1"/>
      <c r="WN128" s="1"/>
      <c r="WO128" s="1"/>
      <c r="WP128" s="1"/>
      <c r="WQ128" s="1"/>
      <c r="WR128" s="1"/>
      <c r="WS128" s="1"/>
      <c r="WT128" s="1"/>
      <c r="WU128" s="1"/>
      <c r="WV128" s="1"/>
      <c r="WW128" s="1"/>
      <c r="WX128" s="1"/>
      <c r="WY128" s="1"/>
      <c r="WZ128" s="1"/>
      <c r="XA128" s="1"/>
      <c r="XB128" s="1"/>
      <c r="XC128" s="1"/>
      <c r="XD128" s="1"/>
      <c r="XE128" s="1"/>
      <c r="XF128" s="1"/>
      <c r="XG128" s="1"/>
      <c r="XH128" s="1"/>
      <c r="XI128" s="1"/>
      <c r="XJ128" s="1"/>
      <c r="XK128" s="1"/>
      <c r="XL128" s="1"/>
      <c r="XM128" s="1"/>
      <c r="XN128" s="1"/>
      <c r="XO128" s="1"/>
      <c r="XP128" s="1"/>
      <c r="XQ128" s="1"/>
      <c r="XR128" s="1"/>
      <c r="XS128" s="1"/>
      <c r="XT128" s="1"/>
      <c r="XU128" s="1"/>
      <c r="XV128" s="1"/>
      <c r="XW128" s="1"/>
      <c r="XX128" s="1"/>
      <c r="XY128" s="1"/>
      <c r="XZ128" s="1"/>
      <c r="YA128" s="1"/>
      <c r="YB128" s="1"/>
      <c r="YC128" s="1"/>
      <c r="YD128" s="1"/>
      <c r="YE128" s="1"/>
      <c r="YF128" s="1"/>
      <c r="YG128" s="1"/>
      <c r="YH128" s="1"/>
      <c r="YI128" s="1"/>
      <c r="YJ128" s="1"/>
      <c r="YK128" s="1"/>
      <c r="YL128" s="1"/>
      <c r="YM128" s="1"/>
      <c r="YN128" s="1"/>
      <c r="YO128" s="1"/>
      <c r="YP128" s="1"/>
      <c r="YQ128" s="1"/>
      <c r="YR128" s="1"/>
      <c r="YS128" s="1"/>
      <c r="YT128" s="1"/>
      <c r="YU128" s="1"/>
      <c r="YV128" s="1"/>
      <c r="YW128" s="1"/>
      <c r="YX128" s="1"/>
      <c r="YY128" s="1"/>
      <c r="YZ128" s="1"/>
      <c r="ZA128" s="1"/>
      <c r="ZB128" s="1"/>
      <c r="ZC128" s="1"/>
      <c r="ZD128" s="1"/>
      <c r="ZE128" s="1"/>
      <c r="ZF128" s="1"/>
      <c r="ZG128" s="1"/>
      <c r="ZH128" s="1"/>
      <c r="ZI128" s="1"/>
      <c r="ZJ128" s="1"/>
      <c r="ZK128" s="1"/>
      <c r="ZL128" s="1"/>
      <c r="ZM128" s="1"/>
      <c r="ZN128" s="1"/>
      <c r="ZO128" s="1"/>
      <c r="ZP128" s="1"/>
      <c r="ZQ128" s="1"/>
      <c r="ZR128" s="1"/>
      <c r="ZS128" s="1"/>
      <c r="ZT128" s="1"/>
      <c r="ZU128" s="1"/>
      <c r="ZV128" s="1"/>
      <c r="ZW128" s="1"/>
      <c r="ZX128" s="1"/>
      <c r="ZY128" s="1"/>
      <c r="ZZ128" s="1"/>
      <c r="AAA128" s="1"/>
      <c r="AAB128" s="1"/>
      <c r="AAC128" s="1"/>
      <c r="AAD128" s="1"/>
      <c r="AAE128" s="1"/>
      <c r="AAF128" s="1"/>
      <c r="AAG128" s="1"/>
      <c r="AAH128" s="1"/>
      <c r="AAI128" s="1"/>
      <c r="AAJ128" s="1"/>
      <c r="AAK128" s="1"/>
      <c r="AAL128" s="1"/>
      <c r="AAM128" s="1"/>
      <c r="AAN128" s="1"/>
      <c r="AAO128" s="1"/>
      <c r="AAP128" s="1"/>
      <c r="AAQ128" s="1"/>
      <c r="AAR128" s="1"/>
      <c r="AAS128" s="1"/>
      <c r="AAT128" s="1"/>
      <c r="AAU128" s="1"/>
      <c r="AAV128" s="1"/>
      <c r="AAW128" s="1"/>
      <c r="AAX128" s="1"/>
      <c r="AAY128" s="1"/>
      <c r="AAZ128" s="1"/>
      <c r="ABA128" s="1"/>
      <c r="ABB128" s="1"/>
      <c r="ABC128" s="1"/>
      <c r="ABD128" s="1"/>
      <c r="ABE128" s="1"/>
      <c r="ABF128" s="1"/>
      <c r="ABG128" s="1"/>
      <c r="ABH128" s="1"/>
      <c r="ABI128" s="1"/>
      <c r="ABJ128" s="1"/>
      <c r="ABK128" s="1"/>
      <c r="ABL128" s="1"/>
      <c r="ABM128" s="1"/>
      <c r="ABN128" s="1"/>
      <c r="ABO128" s="1"/>
      <c r="ABP128" s="1"/>
      <c r="ABQ128" s="1"/>
      <c r="ABR128" s="1"/>
      <c r="ABS128" s="1"/>
      <c r="ABT128" s="1"/>
      <c r="ABU128" s="1"/>
      <c r="ABV128" s="1"/>
      <c r="ABW128" s="1"/>
      <c r="ABX128" s="1"/>
      <c r="ABY128" s="1"/>
      <c r="ABZ128" s="1"/>
      <c r="ACA128" s="1"/>
      <c r="ACB128" s="1"/>
      <c r="ACC128" s="1"/>
      <c r="ACD128" s="1"/>
      <c r="ACE128" s="1"/>
      <c r="ACF128" s="1"/>
      <c r="ACG128" s="1"/>
      <c r="ACH128" s="1"/>
      <c r="ACI128" s="1"/>
      <c r="ACJ128" s="1"/>
      <c r="ACK128" s="1"/>
      <c r="ACL128" s="1"/>
      <c r="ACM128" s="1"/>
      <c r="ACN128" s="1"/>
      <c r="ACO128" s="1"/>
      <c r="ACP128" s="1"/>
      <c r="ACQ128" s="1"/>
      <c r="ACR128" s="1"/>
      <c r="ACS128" s="1"/>
      <c r="ACT128" s="1"/>
      <c r="ACU128" s="1"/>
      <c r="ACV128" s="1"/>
      <c r="ACW128" s="1"/>
      <c r="ACX128" s="1"/>
      <c r="ACY128" s="1"/>
      <c r="ACZ128" s="1"/>
      <c r="ADA128" s="1"/>
      <c r="ADB128" s="1"/>
      <c r="ADC128" s="1"/>
      <c r="ADD128" s="1"/>
      <c r="ADE128" s="1"/>
      <c r="ADF128" s="1"/>
      <c r="ADG128" s="1"/>
      <c r="ADH128" s="1"/>
      <c r="ADI128" s="1"/>
      <c r="ADJ128" s="1"/>
      <c r="ADK128" s="1"/>
      <c r="ADL128" s="1"/>
      <c r="ADM128" s="1"/>
      <c r="ADN128" s="1"/>
      <c r="ADO128" s="1"/>
      <c r="ADP128" s="1"/>
      <c r="ADQ128" s="1"/>
      <c r="ADR128" s="1"/>
      <c r="ADS128" s="1"/>
      <c r="ADT128" s="1"/>
      <c r="ADU128" s="1"/>
      <c r="ADV128" s="1"/>
      <c r="ADW128" s="1"/>
      <c r="ADX128" s="1"/>
      <c r="ADY128" s="1"/>
      <c r="ADZ128" s="1"/>
      <c r="AEA128" s="1"/>
      <c r="AEB128" s="1"/>
      <c r="AEC128" s="1"/>
      <c r="AED128" s="1"/>
      <c r="AEE128" s="1"/>
      <c r="AEF128" s="1"/>
      <c r="AEG128" s="1"/>
      <c r="AEH128" s="1"/>
      <c r="AEI128" s="1"/>
      <c r="AEJ128" s="1"/>
      <c r="AEK128" s="1"/>
      <c r="AEL128" s="1"/>
      <c r="AEM128" s="1"/>
      <c r="AEN128" s="1"/>
      <c r="AEO128" s="1"/>
      <c r="AEP128" s="1"/>
      <c r="AEQ128" s="1"/>
      <c r="AER128" s="1"/>
      <c r="AES128" s="1"/>
      <c r="AET128" s="1"/>
      <c r="AEU128" s="1"/>
      <c r="AEV128" s="1"/>
      <c r="AEW128" s="1"/>
      <c r="AEX128" s="1"/>
      <c r="AEY128" s="1"/>
      <c r="AEZ128" s="1"/>
      <c r="AFA128" s="1"/>
      <c r="AFB128" s="1"/>
      <c r="AFC128" s="1"/>
      <c r="AFD128" s="1"/>
      <c r="AFE128" s="1"/>
      <c r="AFF128" s="1"/>
      <c r="AFG128" s="1"/>
      <c r="AFH128" s="1"/>
      <c r="AFI128" s="1"/>
      <c r="AFJ128" s="1"/>
      <c r="AFK128" s="1"/>
      <c r="AFL128" s="1"/>
      <c r="AFM128" s="1"/>
      <c r="AFN128" s="1"/>
      <c r="AFO128" s="1"/>
      <c r="AFP128" s="1"/>
      <c r="AFQ128" s="1"/>
      <c r="AFR128" s="1"/>
      <c r="AFS128" s="1"/>
      <c r="AFT128" s="1"/>
      <c r="AFU128" s="1"/>
      <c r="AFV128" s="1"/>
      <c r="AFW128" s="1"/>
      <c r="AFX128" s="1"/>
      <c r="AFY128" s="1"/>
      <c r="AFZ128" s="1"/>
      <c r="AGA128" s="1"/>
      <c r="AGB128" s="1"/>
      <c r="AGC128" s="1"/>
      <c r="AGD128" s="1"/>
      <c r="AGE128" s="1"/>
      <c r="AGF128" s="1"/>
      <c r="AGG128" s="1"/>
      <c r="AGH128" s="1"/>
      <c r="AGI128" s="1"/>
      <c r="AGJ128" s="1"/>
      <c r="AGK128" s="1"/>
      <c r="AGL128" s="1"/>
      <c r="AGM128" s="1"/>
      <c r="AGN128" s="1"/>
      <c r="AGO128" s="1"/>
      <c r="AGP128" s="1"/>
      <c r="AGQ128" s="1"/>
      <c r="AGR128" s="1"/>
      <c r="AGS128" s="1"/>
      <c r="AGT128" s="1"/>
      <c r="AGU128" s="1"/>
      <c r="AGV128" s="1"/>
      <c r="AGW128" s="1"/>
      <c r="AGX128" s="1"/>
      <c r="AGY128" s="1"/>
      <c r="AGZ128" s="1"/>
      <c r="AHA128" s="1"/>
      <c r="AHB128" s="1"/>
      <c r="AHC128" s="1"/>
      <c r="AHD128" s="1"/>
      <c r="AHE128" s="1"/>
      <c r="AHF128" s="1"/>
      <c r="AHG128" s="1"/>
      <c r="AHH128" s="1"/>
      <c r="AHI128" s="1"/>
      <c r="AHJ128" s="1"/>
      <c r="AHK128" s="1"/>
      <c r="AHL128" s="1"/>
      <c r="AHM128" s="1"/>
      <c r="AHN128" s="1"/>
      <c r="AHO128" s="1"/>
      <c r="AHP128" s="1"/>
      <c r="AHQ128" s="1"/>
      <c r="AHR128" s="1"/>
      <c r="AHS128" s="1"/>
      <c r="AHT128" s="1"/>
      <c r="AHU128" s="1"/>
      <c r="AHV128" s="1"/>
      <c r="AHW128" s="1"/>
      <c r="AHX128" s="1"/>
      <c r="AHY128" s="1"/>
      <c r="AHZ128" s="1"/>
      <c r="AIA128" s="1"/>
      <c r="AIB128" s="1"/>
      <c r="AIC128" s="1"/>
      <c r="AID128" s="1"/>
      <c r="AIE128" s="1"/>
      <c r="AIF128" s="1"/>
      <c r="AIG128" s="1"/>
      <c r="AIH128" s="1"/>
      <c r="AII128" s="1"/>
      <c r="AIJ128" s="1"/>
      <c r="AIK128" s="1"/>
      <c r="AIL128" s="1"/>
      <c r="AIM128" s="1"/>
      <c r="AIN128" s="1"/>
      <c r="AIO128" s="1"/>
      <c r="AIP128" s="1"/>
      <c r="AIQ128" s="1"/>
      <c r="AIR128" s="1"/>
      <c r="AIS128" s="1"/>
      <c r="AIT128" s="1"/>
      <c r="AIU128" s="1"/>
      <c r="AIV128" s="1"/>
      <c r="AIW128" s="1"/>
      <c r="AIX128" s="1"/>
      <c r="AIY128" s="1"/>
      <c r="AIZ128" s="1"/>
      <c r="AJA128" s="1"/>
      <c r="AJB128" s="1"/>
      <c r="AJC128" s="1"/>
      <c r="AJD128" s="1"/>
      <c r="AJE128" s="1"/>
      <c r="AJF128" s="1"/>
      <c r="AJG128" s="1"/>
      <c r="AJH128" s="1"/>
      <c r="AJI128" s="1"/>
      <c r="AJJ128" s="1"/>
      <c r="AJK128" s="1"/>
      <c r="AJL128" s="1"/>
      <c r="AJM128" s="1"/>
      <c r="AJN128" s="1"/>
      <c r="AJO128" s="1"/>
      <c r="AJP128" s="1"/>
      <c r="AJQ128" s="1"/>
      <c r="AJR128" s="1"/>
      <c r="AJS128" s="1"/>
      <c r="AJT128" s="1"/>
      <c r="AJU128" s="1"/>
      <c r="AJV128" s="1"/>
      <c r="AJW128" s="1"/>
      <c r="AJX128" s="1"/>
      <c r="AJY128" s="1"/>
      <c r="AJZ128" s="1"/>
      <c r="AKA128" s="1"/>
      <c r="AKB128" s="1"/>
      <c r="AKC128" s="1"/>
      <c r="AKD128" s="1"/>
      <c r="AKE128" s="1"/>
      <c r="AKF128" s="1"/>
      <c r="AKG128" s="1"/>
      <c r="AKH128" s="1"/>
      <c r="AKI128" s="1"/>
      <c r="AKJ128" s="1"/>
      <c r="AKK128" s="1"/>
      <c r="AKL128" s="1"/>
      <c r="AKM128" s="1"/>
      <c r="AKN128" s="1"/>
      <c r="AKO128" s="1"/>
      <c r="AKP128" s="1"/>
      <c r="AKQ128" s="1"/>
      <c r="AKR128" s="1"/>
      <c r="AKS128" s="1"/>
      <c r="AKT128" s="1"/>
      <c r="AKU128" s="1"/>
      <c r="AKV128" s="1"/>
      <c r="AKW128" s="1"/>
      <c r="AKX128" s="1"/>
      <c r="AKY128" s="1"/>
      <c r="AKZ128" s="1"/>
      <c r="ALA128" s="1"/>
      <c r="ALB128" s="1"/>
      <c r="ALC128" s="1"/>
      <c r="ALD128" s="1"/>
      <c r="ALE128" s="1"/>
      <c r="ALF128" s="1"/>
      <c r="ALG128" s="1"/>
      <c r="ALH128" s="1"/>
      <c r="ALI128" s="1"/>
      <c r="ALJ128" s="1"/>
      <c r="ALK128" s="1"/>
      <c r="ALL128" s="1"/>
      <c r="ALM128" s="1"/>
      <c r="ALN128" s="1"/>
      <c r="ALO128" s="1"/>
      <c r="ALP128" s="1"/>
      <c r="ALQ128" s="1"/>
      <c r="ALR128" s="1"/>
      <c r="ALS128" s="1"/>
      <c r="ALT128" s="1"/>
      <c r="ALU128" s="1"/>
      <c r="ALV128" s="1"/>
      <c r="ALW128" s="1"/>
      <c r="ALX128" s="1"/>
      <c r="ALY128" s="1"/>
      <c r="ALZ128" s="1"/>
      <c r="AMA128" s="1"/>
      <c r="AMB128" s="1"/>
      <c r="AMC128" s="1"/>
      <c r="AMD128" s="1"/>
      <c r="AME128" s="1"/>
      <c r="AMF128" s="1"/>
    </row>
    <row r="129" spans="1:1020" customFormat="1" ht="120" customHeight="1" x14ac:dyDescent="0.25">
      <c r="A129" s="114" t="s">
        <v>49</v>
      </c>
      <c r="B129" s="32" t="s">
        <v>439</v>
      </c>
      <c r="C129" s="63">
        <v>1</v>
      </c>
      <c r="D129" s="63"/>
      <c r="E129" s="32" t="s">
        <v>389</v>
      </c>
      <c r="F129" s="72">
        <v>10300</v>
      </c>
      <c r="G129" s="72">
        <f t="shared" si="127"/>
        <v>10300</v>
      </c>
      <c r="H129" s="58">
        <f t="shared" ref="H129:H132" si="131">87000/1060540*F129</f>
        <v>844.94691383634756</v>
      </c>
      <c r="I129" s="58">
        <f t="shared" si="128"/>
        <v>844.94691383634756</v>
      </c>
      <c r="J129" s="58">
        <f t="shared" si="129"/>
        <v>11144.946913836347</v>
      </c>
      <c r="K129" s="56">
        <f t="shared" si="129"/>
        <v>11144.946913836347</v>
      </c>
      <c r="L129" s="57">
        <f t="shared" si="130"/>
        <v>13485.385765741979</v>
      </c>
      <c r="M129" s="56">
        <f t="shared" si="130"/>
        <v>13485.385765741979</v>
      </c>
      <c r="N129" s="97">
        <f t="shared" si="63"/>
        <v>764.21445413580216</v>
      </c>
      <c r="O129" s="130">
        <f t="shared" si="64"/>
        <v>764.21445413580216</v>
      </c>
      <c r="P129" s="97">
        <f t="shared" si="65"/>
        <v>14249.600219877782</v>
      </c>
      <c r="Q129" s="98">
        <f t="shared" si="66"/>
        <v>14249.600219877782</v>
      </c>
      <c r="R129" s="139"/>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c r="IW129" s="1"/>
      <c r="IX129" s="1"/>
      <c r="IY129" s="1"/>
      <c r="IZ129" s="1"/>
      <c r="JA129" s="1"/>
      <c r="JB129" s="1"/>
      <c r="JC129" s="1"/>
      <c r="JD129" s="1"/>
      <c r="JE129" s="1"/>
      <c r="JF129" s="1"/>
      <c r="JG129" s="1"/>
      <c r="JH129" s="1"/>
      <c r="JI129" s="1"/>
      <c r="JJ129" s="1"/>
      <c r="JK129" s="1"/>
      <c r="JL129" s="1"/>
      <c r="JM129" s="1"/>
      <c r="JN129" s="1"/>
      <c r="JO129" s="1"/>
      <c r="JP129" s="1"/>
      <c r="JQ129" s="1"/>
      <c r="JR129" s="1"/>
      <c r="JS129" s="1"/>
      <c r="JT129" s="1"/>
      <c r="JU129" s="1"/>
      <c r="JV129" s="1"/>
      <c r="JW129" s="1"/>
      <c r="JX129" s="1"/>
      <c r="JY129" s="1"/>
      <c r="JZ129" s="1"/>
      <c r="KA129" s="1"/>
      <c r="KB129" s="1"/>
      <c r="KC129" s="1"/>
      <c r="KD129" s="1"/>
      <c r="KE129" s="1"/>
      <c r="KF129" s="1"/>
      <c r="KG129" s="1"/>
      <c r="KH129" s="1"/>
      <c r="KI129" s="1"/>
      <c r="KJ129" s="1"/>
      <c r="KK129" s="1"/>
      <c r="KL129" s="1"/>
      <c r="KM129" s="1"/>
      <c r="KN129" s="1"/>
      <c r="KO129" s="1"/>
      <c r="KP129" s="1"/>
      <c r="KQ129" s="1"/>
      <c r="KR129" s="1"/>
      <c r="KS129" s="1"/>
      <c r="KT129" s="1"/>
      <c r="KU129" s="1"/>
      <c r="KV129" s="1"/>
      <c r="KW129" s="1"/>
      <c r="KX129" s="1"/>
      <c r="KY129" s="1"/>
      <c r="KZ129" s="1"/>
      <c r="LA129" s="1"/>
      <c r="LB129" s="1"/>
      <c r="LC129" s="1"/>
      <c r="LD129" s="1"/>
      <c r="LE129" s="1"/>
      <c r="LF129" s="1"/>
      <c r="LG129" s="1"/>
      <c r="LH129" s="1"/>
      <c r="LI129" s="1"/>
      <c r="LJ129" s="1"/>
      <c r="LK129" s="1"/>
      <c r="LL129" s="1"/>
      <c r="LM129" s="1"/>
      <c r="LN129" s="1"/>
      <c r="LO129" s="1"/>
      <c r="LP129" s="1"/>
      <c r="LQ129" s="1"/>
      <c r="LR129" s="1"/>
      <c r="LS129" s="1"/>
      <c r="LT129" s="1"/>
      <c r="LU129" s="1"/>
      <c r="LV129" s="1"/>
      <c r="LW129" s="1"/>
      <c r="LX129" s="1"/>
      <c r="LY129" s="1"/>
      <c r="LZ129" s="1"/>
      <c r="MA129" s="1"/>
      <c r="MB129" s="1"/>
      <c r="MC129" s="1"/>
      <c r="MD129" s="1"/>
      <c r="ME129" s="1"/>
      <c r="MF129" s="1"/>
      <c r="MG129" s="1"/>
      <c r="MH129" s="1"/>
      <c r="MI129" s="1"/>
      <c r="MJ129" s="1"/>
      <c r="MK129" s="1"/>
      <c r="ML129" s="1"/>
      <c r="MM129" s="1"/>
      <c r="MN129" s="1"/>
      <c r="MO129" s="1"/>
      <c r="MP129" s="1"/>
      <c r="MQ129" s="1"/>
      <c r="MR129" s="1"/>
      <c r="MS129" s="1"/>
      <c r="MT129" s="1"/>
      <c r="MU129" s="1"/>
      <c r="MV129" s="1"/>
      <c r="MW129" s="1"/>
      <c r="MX129" s="1"/>
      <c r="MY129" s="1"/>
      <c r="MZ129" s="1"/>
      <c r="NA129" s="1"/>
      <c r="NB129" s="1"/>
      <c r="NC129" s="1"/>
      <c r="ND129" s="1"/>
      <c r="NE129" s="1"/>
      <c r="NF129" s="1"/>
      <c r="NG129" s="1"/>
      <c r="NH129" s="1"/>
      <c r="NI129" s="1"/>
      <c r="NJ129" s="1"/>
      <c r="NK129" s="1"/>
      <c r="NL129" s="1"/>
      <c r="NM129" s="1"/>
      <c r="NN129" s="1"/>
      <c r="NO129" s="1"/>
      <c r="NP129" s="1"/>
      <c r="NQ129" s="1"/>
      <c r="NR129" s="1"/>
      <c r="NS129" s="1"/>
      <c r="NT129" s="1"/>
      <c r="NU129" s="1"/>
      <c r="NV129" s="1"/>
      <c r="NW129" s="1"/>
      <c r="NX129" s="1"/>
      <c r="NY129" s="1"/>
      <c r="NZ129" s="1"/>
      <c r="OA129" s="1"/>
      <c r="OB129" s="1"/>
      <c r="OC129" s="1"/>
      <c r="OD129" s="1"/>
      <c r="OE129" s="1"/>
      <c r="OF129" s="1"/>
      <c r="OG129" s="1"/>
      <c r="OH129" s="1"/>
      <c r="OI129" s="1"/>
      <c r="OJ129" s="1"/>
      <c r="OK129" s="1"/>
      <c r="OL129" s="1"/>
      <c r="OM129" s="1"/>
      <c r="ON129" s="1"/>
      <c r="OO129" s="1"/>
      <c r="OP129" s="1"/>
      <c r="OQ129" s="1"/>
      <c r="OR129" s="1"/>
      <c r="OS129" s="1"/>
      <c r="OT129" s="1"/>
      <c r="OU129" s="1"/>
      <c r="OV129" s="1"/>
      <c r="OW129" s="1"/>
      <c r="OX129" s="1"/>
      <c r="OY129" s="1"/>
      <c r="OZ129" s="1"/>
      <c r="PA129" s="1"/>
      <c r="PB129" s="1"/>
      <c r="PC129" s="1"/>
      <c r="PD129" s="1"/>
      <c r="PE129" s="1"/>
      <c r="PF129" s="1"/>
      <c r="PG129" s="1"/>
      <c r="PH129" s="1"/>
      <c r="PI129" s="1"/>
      <c r="PJ129" s="1"/>
      <c r="PK129" s="1"/>
      <c r="PL129" s="1"/>
      <c r="PM129" s="1"/>
      <c r="PN129" s="1"/>
      <c r="PO129" s="1"/>
      <c r="PP129" s="1"/>
      <c r="PQ129" s="1"/>
      <c r="PR129" s="1"/>
      <c r="PS129" s="1"/>
      <c r="PT129" s="1"/>
      <c r="PU129" s="1"/>
      <c r="PV129" s="1"/>
      <c r="PW129" s="1"/>
      <c r="PX129" s="1"/>
      <c r="PY129" s="1"/>
      <c r="PZ129" s="1"/>
      <c r="QA129" s="1"/>
      <c r="QB129" s="1"/>
      <c r="QC129" s="1"/>
      <c r="QD129" s="1"/>
      <c r="QE129" s="1"/>
      <c r="QF129" s="1"/>
      <c r="QG129" s="1"/>
      <c r="QH129" s="1"/>
      <c r="QI129" s="1"/>
      <c r="QJ129" s="1"/>
      <c r="QK129" s="1"/>
      <c r="QL129" s="1"/>
      <c r="QM129" s="1"/>
      <c r="QN129" s="1"/>
      <c r="QO129" s="1"/>
      <c r="QP129" s="1"/>
      <c r="QQ129" s="1"/>
      <c r="QR129" s="1"/>
      <c r="QS129" s="1"/>
      <c r="QT129" s="1"/>
      <c r="QU129" s="1"/>
      <c r="QV129" s="1"/>
      <c r="QW129" s="1"/>
      <c r="QX129" s="1"/>
      <c r="QY129" s="1"/>
      <c r="QZ129" s="1"/>
      <c r="RA129" s="1"/>
      <c r="RB129" s="1"/>
      <c r="RC129" s="1"/>
      <c r="RD129" s="1"/>
      <c r="RE129" s="1"/>
      <c r="RF129" s="1"/>
      <c r="RG129" s="1"/>
      <c r="RH129" s="1"/>
      <c r="RI129" s="1"/>
      <c r="RJ129" s="1"/>
      <c r="RK129" s="1"/>
      <c r="RL129" s="1"/>
      <c r="RM129" s="1"/>
      <c r="RN129" s="1"/>
      <c r="RO129" s="1"/>
      <c r="RP129" s="1"/>
      <c r="RQ129" s="1"/>
      <c r="RR129" s="1"/>
      <c r="RS129" s="1"/>
      <c r="RT129" s="1"/>
      <c r="RU129" s="1"/>
      <c r="RV129" s="1"/>
      <c r="RW129" s="1"/>
      <c r="RX129" s="1"/>
      <c r="RY129" s="1"/>
      <c r="RZ129" s="1"/>
      <c r="SA129" s="1"/>
      <c r="SB129" s="1"/>
      <c r="SC129" s="1"/>
      <c r="SD129" s="1"/>
      <c r="SE129" s="1"/>
      <c r="SF129" s="1"/>
      <c r="SG129" s="1"/>
      <c r="SH129" s="1"/>
      <c r="SI129" s="1"/>
      <c r="SJ129" s="1"/>
      <c r="SK129" s="1"/>
      <c r="SL129" s="1"/>
      <c r="SM129" s="1"/>
      <c r="SN129" s="1"/>
      <c r="SO129" s="1"/>
      <c r="SP129" s="1"/>
      <c r="SQ129" s="1"/>
      <c r="SR129" s="1"/>
      <c r="SS129" s="1"/>
      <c r="ST129" s="1"/>
      <c r="SU129" s="1"/>
      <c r="SV129" s="1"/>
      <c r="SW129" s="1"/>
      <c r="SX129" s="1"/>
      <c r="SY129" s="1"/>
      <c r="SZ129" s="1"/>
      <c r="TA129" s="1"/>
      <c r="TB129" s="1"/>
      <c r="TC129" s="1"/>
      <c r="TD129" s="1"/>
      <c r="TE129" s="1"/>
      <c r="TF129" s="1"/>
      <c r="TG129" s="1"/>
      <c r="TH129" s="1"/>
      <c r="TI129" s="1"/>
      <c r="TJ129" s="1"/>
      <c r="TK129" s="1"/>
      <c r="TL129" s="1"/>
      <c r="TM129" s="1"/>
      <c r="TN129" s="1"/>
      <c r="TO129" s="1"/>
      <c r="TP129" s="1"/>
      <c r="TQ129" s="1"/>
      <c r="TR129" s="1"/>
      <c r="TS129" s="1"/>
      <c r="TT129" s="1"/>
      <c r="TU129" s="1"/>
      <c r="TV129" s="1"/>
      <c r="TW129" s="1"/>
      <c r="TX129" s="1"/>
      <c r="TY129" s="1"/>
      <c r="TZ129" s="1"/>
      <c r="UA129" s="1"/>
      <c r="UB129" s="1"/>
      <c r="UC129" s="1"/>
      <c r="UD129" s="1"/>
      <c r="UE129" s="1"/>
      <c r="UF129" s="1"/>
      <c r="UG129" s="1"/>
      <c r="UH129" s="1"/>
      <c r="UI129" s="1"/>
      <c r="UJ129" s="1"/>
      <c r="UK129" s="1"/>
      <c r="UL129" s="1"/>
      <c r="UM129" s="1"/>
      <c r="UN129" s="1"/>
      <c r="UO129" s="1"/>
      <c r="UP129" s="1"/>
      <c r="UQ129" s="1"/>
      <c r="UR129" s="1"/>
      <c r="US129" s="1"/>
      <c r="UT129" s="1"/>
      <c r="UU129" s="1"/>
      <c r="UV129" s="1"/>
      <c r="UW129" s="1"/>
      <c r="UX129" s="1"/>
      <c r="UY129" s="1"/>
      <c r="UZ129" s="1"/>
      <c r="VA129" s="1"/>
      <c r="VB129" s="1"/>
      <c r="VC129" s="1"/>
      <c r="VD129" s="1"/>
      <c r="VE129" s="1"/>
      <c r="VF129" s="1"/>
      <c r="VG129" s="1"/>
      <c r="VH129" s="1"/>
      <c r="VI129" s="1"/>
      <c r="VJ129" s="1"/>
      <c r="VK129" s="1"/>
      <c r="VL129" s="1"/>
      <c r="VM129" s="1"/>
      <c r="VN129" s="1"/>
      <c r="VO129" s="1"/>
      <c r="VP129" s="1"/>
      <c r="VQ129" s="1"/>
      <c r="VR129" s="1"/>
      <c r="VS129" s="1"/>
      <c r="VT129" s="1"/>
      <c r="VU129" s="1"/>
      <c r="VV129" s="1"/>
      <c r="VW129" s="1"/>
      <c r="VX129" s="1"/>
      <c r="VY129" s="1"/>
      <c r="VZ129" s="1"/>
      <c r="WA129" s="1"/>
      <c r="WB129" s="1"/>
      <c r="WC129" s="1"/>
      <c r="WD129" s="1"/>
      <c r="WE129" s="1"/>
      <c r="WF129" s="1"/>
      <c r="WG129" s="1"/>
      <c r="WH129" s="1"/>
      <c r="WI129" s="1"/>
      <c r="WJ129" s="1"/>
      <c r="WK129" s="1"/>
      <c r="WL129" s="1"/>
      <c r="WM129" s="1"/>
      <c r="WN129" s="1"/>
      <c r="WO129" s="1"/>
      <c r="WP129" s="1"/>
      <c r="WQ129" s="1"/>
      <c r="WR129" s="1"/>
      <c r="WS129" s="1"/>
      <c r="WT129" s="1"/>
      <c r="WU129" s="1"/>
      <c r="WV129" s="1"/>
      <c r="WW129" s="1"/>
      <c r="WX129" s="1"/>
      <c r="WY129" s="1"/>
      <c r="WZ129" s="1"/>
      <c r="XA129" s="1"/>
      <c r="XB129" s="1"/>
      <c r="XC129" s="1"/>
      <c r="XD129" s="1"/>
      <c r="XE129" s="1"/>
      <c r="XF129" s="1"/>
      <c r="XG129" s="1"/>
      <c r="XH129" s="1"/>
      <c r="XI129" s="1"/>
      <c r="XJ129" s="1"/>
      <c r="XK129" s="1"/>
      <c r="XL129" s="1"/>
      <c r="XM129" s="1"/>
      <c r="XN129" s="1"/>
      <c r="XO129" s="1"/>
      <c r="XP129" s="1"/>
      <c r="XQ129" s="1"/>
      <c r="XR129" s="1"/>
      <c r="XS129" s="1"/>
      <c r="XT129" s="1"/>
      <c r="XU129" s="1"/>
      <c r="XV129" s="1"/>
      <c r="XW129" s="1"/>
      <c r="XX129" s="1"/>
      <c r="XY129" s="1"/>
      <c r="XZ129" s="1"/>
      <c r="YA129" s="1"/>
      <c r="YB129" s="1"/>
      <c r="YC129" s="1"/>
      <c r="YD129" s="1"/>
      <c r="YE129" s="1"/>
      <c r="YF129" s="1"/>
      <c r="YG129" s="1"/>
      <c r="YH129" s="1"/>
      <c r="YI129" s="1"/>
      <c r="YJ129" s="1"/>
      <c r="YK129" s="1"/>
      <c r="YL129" s="1"/>
      <c r="YM129" s="1"/>
      <c r="YN129" s="1"/>
      <c r="YO129" s="1"/>
      <c r="YP129" s="1"/>
      <c r="YQ129" s="1"/>
      <c r="YR129" s="1"/>
      <c r="YS129" s="1"/>
      <c r="YT129" s="1"/>
      <c r="YU129" s="1"/>
      <c r="YV129" s="1"/>
      <c r="YW129" s="1"/>
      <c r="YX129" s="1"/>
      <c r="YY129" s="1"/>
      <c r="YZ129" s="1"/>
      <c r="ZA129" s="1"/>
      <c r="ZB129" s="1"/>
      <c r="ZC129" s="1"/>
      <c r="ZD129" s="1"/>
      <c r="ZE129" s="1"/>
      <c r="ZF129" s="1"/>
      <c r="ZG129" s="1"/>
      <c r="ZH129" s="1"/>
      <c r="ZI129" s="1"/>
      <c r="ZJ129" s="1"/>
      <c r="ZK129" s="1"/>
      <c r="ZL129" s="1"/>
      <c r="ZM129" s="1"/>
      <c r="ZN129" s="1"/>
      <c r="ZO129" s="1"/>
      <c r="ZP129" s="1"/>
      <c r="ZQ129" s="1"/>
      <c r="ZR129" s="1"/>
      <c r="ZS129" s="1"/>
      <c r="ZT129" s="1"/>
      <c r="ZU129" s="1"/>
      <c r="ZV129" s="1"/>
      <c r="ZW129" s="1"/>
      <c r="ZX129" s="1"/>
      <c r="ZY129" s="1"/>
      <c r="ZZ129" s="1"/>
      <c r="AAA129" s="1"/>
      <c r="AAB129" s="1"/>
      <c r="AAC129" s="1"/>
      <c r="AAD129" s="1"/>
      <c r="AAE129" s="1"/>
      <c r="AAF129" s="1"/>
      <c r="AAG129" s="1"/>
      <c r="AAH129" s="1"/>
      <c r="AAI129" s="1"/>
      <c r="AAJ129" s="1"/>
      <c r="AAK129" s="1"/>
      <c r="AAL129" s="1"/>
      <c r="AAM129" s="1"/>
      <c r="AAN129" s="1"/>
      <c r="AAO129" s="1"/>
      <c r="AAP129" s="1"/>
      <c r="AAQ129" s="1"/>
      <c r="AAR129" s="1"/>
      <c r="AAS129" s="1"/>
      <c r="AAT129" s="1"/>
      <c r="AAU129" s="1"/>
      <c r="AAV129" s="1"/>
      <c r="AAW129" s="1"/>
      <c r="AAX129" s="1"/>
      <c r="AAY129" s="1"/>
      <c r="AAZ129" s="1"/>
      <c r="ABA129" s="1"/>
      <c r="ABB129" s="1"/>
      <c r="ABC129" s="1"/>
      <c r="ABD129" s="1"/>
      <c r="ABE129" s="1"/>
      <c r="ABF129" s="1"/>
      <c r="ABG129" s="1"/>
      <c r="ABH129" s="1"/>
      <c r="ABI129" s="1"/>
      <c r="ABJ129" s="1"/>
      <c r="ABK129" s="1"/>
      <c r="ABL129" s="1"/>
      <c r="ABM129" s="1"/>
      <c r="ABN129" s="1"/>
      <c r="ABO129" s="1"/>
      <c r="ABP129" s="1"/>
      <c r="ABQ129" s="1"/>
      <c r="ABR129" s="1"/>
      <c r="ABS129" s="1"/>
      <c r="ABT129" s="1"/>
      <c r="ABU129" s="1"/>
      <c r="ABV129" s="1"/>
      <c r="ABW129" s="1"/>
      <c r="ABX129" s="1"/>
      <c r="ABY129" s="1"/>
      <c r="ABZ129" s="1"/>
      <c r="ACA129" s="1"/>
      <c r="ACB129" s="1"/>
      <c r="ACC129" s="1"/>
      <c r="ACD129" s="1"/>
      <c r="ACE129" s="1"/>
      <c r="ACF129" s="1"/>
      <c r="ACG129" s="1"/>
      <c r="ACH129" s="1"/>
      <c r="ACI129" s="1"/>
      <c r="ACJ129" s="1"/>
      <c r="ACK129" s="1"/>
      <c r="ACL129" s="1"/>
      <c r="ACM129" s="1"/>
      <c r="ACN129" s="1"/>
      <c r="ACO129" s="1"/>
      <c r="ACP129" s="1"/>
      <c r="ACQ129" s="1"/>
      <c r="ACR129" s="1"/>
      <c r="ACS129" s="1"/>
      <c r="ACT129" s="1"/>
      <c r="ACU129" s="1"/>
      <c r="ACV129" s="1"/>
      <c r="ACW129" s="1"/>
      <c r="ACX129" s="1"/>
      <c r="ACY129" s="1"/>
      <c r="ACZ129" s="1"/>
      <c r="ADA129" s="1"/>
      <c r="ADB129" s="1"/>
      <c r="ADC129" s="1"/>
      <c r="ADD129" s="1"/>
      <c r="ADE129" s="1"/>
      <c r="ADF129" s="1"/>
      <c r="ADG129" s="1"/>
      <c r="ADH129" s="1"/>
      <c r="ADI129" s="1"/>
      <c r="ADJ129" s="1"/>
      <c r="ADK129" s="1"/>
      <c r="ADL129" s="1"/>
      <c r="ADM129" s="1"/>
      <c r="ADN129" s="1"/>
      <c r="ADO129" s="1"/>
      <c r="ADP129" s="1"/>
      <c r="ADQ129" s="1"/>
      <c r="ADR129" s="1"/>
      <c r="ADS129" s="1"/>
      <c r="ADT129" s="1"/>
      <c r="ADU129" s="1"/>
      <c r="ADV129" s="1"/>
      <c r="ADW129" s="1"/>
      <c r="ADX129" s="1"/>
      <c r="ADY129" s="1"/>
      <c r="ADZ129" s="1"/>
      <c r="AEA129" s="1"/>
      <c r="AEB129" s="1"/>
      <c r="AEC129" s="1"/>
      <c r="AED129" s="1"/>
      <c r="AEE129" s="1"/>
      <c r="AEF129" s="1"/>
      <c r="AEG129" s="1"/>
      <c r="AEH129" s="1"/>
      <c r="AEI129" s="1"/>
      <c r="AEJ129" s="1"/>
      <c r="AEK129" s="1"/>
      <c r="AEL129" s="1"/>
      <c r="AEM129" s="1"/>
      <c r="AEN129" s="1"/>
      <c r="AEO129" s="1"/>
      <c r="AEP129" s="1"/>
      <c r="AEQ129" s="1"/>
      <c r="AER129" s="1"/>
      <c r="AES129" s="1"/>
      <c r="AET129" s="1"/>
      <c r="AEU129" s="1"/>
      <c r="AEV129" s="1"/>
      <c r="AEW129" s="1"/>
      <c r="AEX129" s="1"/>
      <c r="AEY129" s="1"/>
      <c r="AEZ129" s="1"/>
      <c r="AFA129" s="1"/>
      <c r="AFB129" s="1"/>
      <c r="AFC129" s="1"/>
      <c r="AFD129" s="1"/>
      <c r="AFE129" s="1"/>
      <c r="AFF129" s="1"/>
      <c r="AFG129" s="1"/>
      <c r="AFH129" s="1"/>
      <c r="AFI129" s="1"/>
      <c r="AFJ129" s="1"/>
      <c r="AFK129" s="1"/>
      <c r="AFL129" s="1"/>
      <c r="AFM129" s="1"/>
      <c r="AFN129" s="1"/>
      <c r="AFO129" s="1"/>
      <c r="AFP129" s="1"/>
      <c r="AFQ129" s="1"/>
      <c r="AFR129" s="1"/>
      <c r="AFS129" s="1"/>
      <c r="AFT129" s="1"/>
      <c r="AFU129" s="1"/>
      <c r="AFV129" s="1"/>
      <c r="AFW129" s="1"/>
      <c r="AFX129" s="1"/>
      <c r="AFY129" s="1"/>
      <c r="AFZ129" s="1"/>
      <c r="AGA129" s="1"/>
      <c r="AGB129" s="1"/>
      <c r="AGC129" s="1"/>
      <c r="AGD129" s="1"/>
      <c r="AGE129" s="1"/>
      <c r="AGF129" s="1"/>
      <c r="AGG129" s="1"/>
      <c r="AGH129" s="1"/>
      <c r="AGI129" s="1"/>
      <c r="AGJ129" s="1"/>
      <c r="AGK129" s="1"/>
      <c r="AGL129" s="1"/>
      <c r="AGM129" s="1"/>
      <c r="AGN129" s="1"/>
      <c r="AGO129" s="1"/>
      <c r="AGP129" s="1"/>
      <c r="AGQ129" s="1"/>
      <c r="AGR129" s="1"/>
      <c r="AGS129" s="1"/>
      <c r="AGT129" s="1"/>
      <c r="AGU129" s="1"/>
      <c r="AGV129" s="1"/>
      <c r="AGW129" s="1"/>
      <c r="AGX129" s="1"/>
      <c r="AGY129" s="1"/>
      <c r="AGZ129" s="1"/>
      <c r="AHA129" s="1"/>
      <c r="AHB129" s="1"/>
      <c r="AHC129" s="1"/>
      <c r="AHD129" s="1"/>
      <c r="AHE129" s="1"/>
      <c r="AHF129" s="1"/>
      <c r="AHG129" s="1"/>
      <c r="AHH129" s="1"/>
      <c r="AHI129" s="1"/>
      <c r="AHJ129" s="1"/>
      <c r="AHK129" s="1"/>
      <c r="AHL129" s="1"/>
      <c r="AHM129" s="1"/>
      <c r="AHN129" s="1"/>
      <c r="AHO129" s="1"/>
      <c r="AHP129" s="1"/>
      <c r="AHQ129" s="1"/>
      <c r="AHR129" s="1"/>
      <c r="AHS129" s="1"/>
      <c r="AHT129" s="1"/>
      <c r="AHU129" s="1"/>
      <c r="AHV129" s="1"/>
      <c r="AHW129" s="1"/>
      <c r="AHX129" s="1"/>
      <c r="AHY129" s="1"/>
      <c r="AHZ129" s="1"/>
      <c r="AIA129" s="1"/>
      <c r="AIB129" s="1"/>
      <c r="AIC129" s="1"/>
      <c r="AID129" s="1"/>
      <c r="AIE129" s="1"/>
      <c r="AIF129" s="1"/>
      <c r="AIG129" s="1"/>
      <c r="AIH129" s="1"/>
      <c r="AII129" s="1"/>
      <c r="AIJ129" s="1"/>
      <c r="AIK129" s="1"/>
      <c r="AIL129" s="1"/>
      <c r="AIM129" s="1"/>
      <c r="AIN129" s="1"/>
      <c r="AIO129" s="1"/>
      <c r="AIP129" s="1"/>
      <c r="AIQ129" s="1"/>
      <c r="AIR129" s="1"/>
      <c r="AIS129" s="1"/>
      <c r="AIT129" s="1"/>
      <c r="AIU129" s="1"/>
      <c r="AIV129" s="1"/>
      <c r="AIW129" s="1"/>
      <c r="AIX129" s="1"/>
      <c r="AIY129" s="1"/>
      <c r="AIZ129" s="1"/>
      <c r="AJA129" s="1"/>
      <c r="AJB129" s="1"/>
      <c r="AJC129" s="1"/>
      <c r="AJD129" s="1"/>
      <c r="AJE129" s="1"/>
      <c r="AJF129" s="1"/>
      <c r="AJG129" s="1"/>
      <c r="AJH129" s="1"/>
      <c r="AJI129" s="1"/>
      <c r="AJJ129" s="1"/>
      <c r="AJK129" s="1"/>
      <c r="AJL129" s="1"/>
      <c r="AJM129" s="1"/>
      <c r="AJN129" s="1"/>
      <c r="AJO129" s="1"/>
      <c r="AJP129" s="1"/>
      <c r="AJQ129" s="1"/>
      <c r="AJR129" s="1"/>
      <c r="AJS129" s="1"/>
      <c r="AJT129" s="1"/>
      <c r="AJU129" s="1"/>
      <c r="AJV129" s="1"/>
      <c r="AJW129" s="1"/>
      <c r="AJX129" s="1"/>
      <c r="AJY129" s="1"/>
      <c r="AJZ129" s="1"/>
      <c r="AKA129" s="1"/>
      <c r="AKB129" s="1"/>
      <c r="AKC129" s="1"/>
      <c r="AKD129" s="1"/>
      <c r="AKE129" s="1"/>
      <c r="AKF129" s="1"/>
      <c r="AKG129" s="1"/>
      <c r="AKH129" s="1"/>
      <c r="AKI129" s="1"/>
      <c r="AKJ129" s="1"/>
      <c r="AKK129" s="1"/>
      <c r="AKL129" s="1"/>
      <c r="AKM129" s="1"/>
      <c r="AKN129" s="1"/>
      <c r="AKO129" s="1"/>
      <c r="AKP129" s="1"/>
      <c r="AKQ129" s="1"/>
      <c r="AKR129" s="1"/>
      <c r="AKS129" s="1"/>
      <c r="AKT129" s="1"/>
      <c r="AKU129" s="1"/>
      <c r="AKV129" s="1"/>
      <c r="AKW129" s="1"/>
      <c r="AKX129" s="1"/>
      <c r="AKY129" s="1"/>
      <c r="AKZ129" s="1"/>
      <c r="ALA129" s="1"/>
      <c r="ALB129" s="1"/>
      <c r="ALC129" s="1"/>
      <c r="ALD129" s="1"/>
      <c r="ALE129" s="1"/>
      <c r="ALF129" s="1"/>
      <c r="ALG129" s="1"/>
      <c r="ALH129" s="1"/>
      <c r="ALI129" s="1"/>
      <c r="ALJ129" s="1"/>
      <c r="ALK129" s="1"/>
      <c r="ALL129" s="1"/>
      <c r="ALM129" s="1"/>
      <c r="ALN129" s="1"/>
      <c r="ALO129" s="1"/>
      <c r="ALP129" s="1"/>
      <c r="ALQ129" s="1"/>
      <c r="ALR129" s="1"/>
      <c r="ALS129" s="1"/>
      <c r="ALT129" s="1"/>
      <c r="ALU129" s="1"/>
      <c r="ALV129" s="1"/>
      <c r="ALW129" s="1"/>
      <c r="ALX129" s="1"/>
      <c r="ALY129" s="1"/>
      <c r="ALZ129" s="1"/>
      <c r="AMA129" s="1"/>
      <c r="AMB129" s="1"/>
      <c r="AMC129" s="1"/>
      <c r="AMD129" s="1"/>
      <c r="AME129" s="1"/>
      <c r="AMF129" s="1"/>
    </row>
    <row r="130" spans="1:1020" customFormat="1" ht="129" customHeight="1" x14ac:dyDescent="0.25">
      <c r="A130" s="114" t="s">
        <v>49</v>
      </c>
      <c r="B130" s="32" t="s">
        <v>441</v>
      </c>
      <c r="C130" s="100">
        <v>2</v>
      </c>
      <c r="D130" s="63" t="s">
        <v>442</v>
      </c>
      <c r="E130" s="32" t="s">
        <v>443</v>
      </c>
      <c r="F130" s="72">
        <v>1250</v>
      </c>
      <c r="G130" s="72">
        <f t="shared" ref="G130" si="132">C130*F130</f>
        <v>2500</v>
      </c>
      <c r="H130" s="58">
        <f t="shared" ref="H130" si="133">87000/1060540*F130</f>
        <v>102.5421011937315</v>
      </c>
      <c r="I130" s="58">
        <f t="shared" ref="I130" si="134">C130*H130</f>
        <v>205.08420238746299</v>
      </c>
      <c r="J130" s="58">
        <f t="shared" ref="J130" si="135">F130+H130</f>
        <v>1352.5421011937315</v>
      </c>
      <c r="K130" s="56">
        <f t="shared" ref="K130" si="136">G130+I130</f>
        <v>2705.0842023874629</v>
      </c>
      <c r="L130" s="57">
        <f t="shared" ref="L130" si="137">J130*1.21</f>
        <v>1636.575942444415</v>
      </c>
      <c r="M130" s="56">
        <f t="shared" ref="M130" si="138">K130*1.21</f>
        <v>3273.15188488883</v>
      </c>
      <c r="N130" s="97">
        <f t="shared" ref="N130" si="139">287012/5064635.35*L130</f>
        <v>92.744472589296379</v>
      </c>
      <c r="O130" s="130">
        <f t="shared" ref="O130" si="140">C130*N130</f>
        <v>185.48894517859276</v>
      </c>
      <c r="P130" s="97">
        <f t="shared" ref="P130" si="141">L130+N130</f>
        <v>1729.3204150337115</v>
      </c>
      <c r="Q130" s="98">
        <f t="shared" ref="Q130" si="142">M130+O130</f>
        <v>3458.6408300674229</v>
      </c>
      <c r="R130" s="139"/>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c r="IW130" s="1"/>
      <c r="IX130" s="1"/>
      <c r="IY130" s="1"/>
      <c r="IZ130" s="1"/>
      <c r="JA130" s="1"/>
      <c r="JB130" s="1"/>
      <c r="JC130" s="1"/>
      <c r="JD130" s="1"/>
      <c r="JE130" s="1"/>
      <c r="JF130" s="1"/>
      <c r="JG130" s="1"/>
      <c r="JH130" s="1"/>
      <c r="JI130" s="1"/>
      <c r="JJ130" s="1"/>
      <c r="JK130" s="1"/>
      <c r="JL130" s="1"/>
      <c r="JM130" s="1"/>
      <c r="JN130" s="1"/>
      <c r="JO130" s="1"/>
      <c r="JP130" s="1"/>
      <c r="JQ130" s="1"/>
      <c r="JR130" s="1"/>
      <c r="JS130" s="1"/>
      <c r="JT130" s="1"/>
      <c r="JU130" s="1"/>
      <c r="JV130" s="1"/>
      <c r="JW130" s="1"/>
      <c r="JX130" s="1"/>
      <c r="JY130" s="1"/>
      <c r="JZ130" s="1"/>
      <c r="KA130" s="1"/>
      <c r="KB130" s="1"/>
      <c r="KC130" s="1"/>
      <c r="KD130" s="1"/>
      <c r="KE130" s="1"/>
      <c r="KF130" s="1"/>
      <c r="KG130" s="1"/>
      <c r="KH130" s="1"/>
      <c r="KI130" s="1"/>
      <c r="KJ130" s="1"/>
      <c r="KK130" s="1"/>
      <c r="KL130" s="1"/>
      <c r="KM130" s="1"/>
      <c r="KN130" s="1"/>
      <c r="KO130" s="1"/>
      <c r="KP130" s="1"/>
      <c r="KQ130" s="1"/>
      <c r="KR130" s="1"/>
      <c r="KS130" s="1"/>
      <c r="KT130" s="1"/>
      <c r="KU130" s="1"/>
      <c r="KV130" s="1"/>
      <c r="KW130" s="1"/>
      <c r="KX130" s="1"/>
      <c r="KY130" s="1"/>
      <c r="KZ130" s="1"/>
      <c r="LA130" s="1"/>
      <c r="LB130" s="1"/>
      <c r="LC130" s="1"/>
      <c r="LD130" s="1"/>
      <c r="LE130" s="1"/>
      <c r="LF130" s="1"/>
      <c r="LG130" s="1"/>
      <c r="LH130" s="1"/>
      <c r="LI130" s="1"/>
      <c r="LJ130" s="1"/>
      <c r="LK130" s="1"/>
      <c r="LL130" s="1"/>
      <c r="LM130" s="1"/>
      <c r="LN130" s="1"/>
      <c r="LO130" s="1"/>
      <c r="LP130" s="1"/>
      <c r="LQ130" s="1"/>
      <c r="LR130" s="1"/>
      <c r="LS130" s="1"/>
      <c r="LT130" s="1"/>
      <c r="LU130" s="1"/>
      <c r="LV130" s="1"/>
      <c r="LW130" s="1"/>
      <c r="LX130" s="1"/>
      <c r="LY130" s="1"/>
      <c r="LZ130" s="1"/>
      <c r="MA130" s="1"/>
      <c r="MB130" s="1"/>
      <c r="MC130" s="1"/>
      <c r="MD130" s="1"/>
      <c r="ME130" s="1"/>
      <c r="MF130" s="1"/>
      <c r="MG130" s="1"/>
      <c r="MH130" s="1"/>
      <c r="MI130" s="1"/>
      <c r="MJ130" s="1"/>
      <c r="MK130" s="1"/>
      <c r="ML130" s="1"/>
      <c r="MM130" s="1"/>
      <c r="MN130" s="1"/>
      <c r="MO130" s="1"/>
      <c r="MP130" s="1"/>
      <c r="MQ130" s="1"/>
      <c r="MR130" s="1"/>
      <c r="MS130" s="1"/>
      <c r="MT130" s="1"/>
      <c r="MU130" s="1"/>
      <c r="MV130" s="1"/>
      <c r="MW130" s="1"/>
      <c r="MX130" s="1"/>
      <c r="MY130" s="1"/>
      <c r="MZ130" s="1"/>
      <c r="NA130" s="1"/>
      <c r="NB130" s="1"/>
      <c r="NC130" s="1"/>
      <c r="ND130" s="1"/>
      <c r="NE130" s="1"/>
      <c r="NF130" s="1"/>
      <c r="NG130" s="1"/>
      <c r="NH130" s="1"/>
      <c r="NI130" s="1"/>
      <c r="NJ130" s="1"/>
      <c r="NK130" s="1"/>
      <c r="NL130" s="1"/>
      <c r="NM130" s="1"/>
      <c r="NN130" s="1"/>
      <c r="NO130" s="1"/>
      <c r="NP130" s="1"/>
      <c r="NQ130" s="1"/>
      <c r="NR130" s="1"/>
      <c r="NS130" s="1"/>
      <c r="NT130" s="1"/>
      <c r="NU130" s="1"/>
      <c r="NV130" s="1"/>
      <c r="NW130" s="1"/>
      <c r="NX130" s="1"/>
      <c r="NY130" s="1"/>
      <c r="NZ130" s="1"/>
      <c r="OA130" s="1"/>
      <c r="OB130" s="1"/>
      <c r="OC130" s="1"/>
      <c r="OD130" s="1"/>
      <c r="OE130" s="1"/>
      <c r="OF130" s="1"/>
      <c r="OG130" s="1"/>
      <c r="OH130" s="1"/>
      <c r="OI130" s="1"/>
      <c r="OJ130" s="1"/>
      <c r="OK130" s="1"/>
      <c r="OL130" s="1"/>
      <c r="OM130" s="1"/>
      <c r="ON130" s="1"/>
      <c r="OO130" s="1"/>
      <c r="OP130" s="1"/>
      <c r="OQ130" s="1"/>
      <c r="OR130" s="1"/>
      <c r="OS130" s="1"/>
      <c r="OT130" s="1"/>
      <c r="OU130" s="1"/>
      <c r="OV130" s="1"/>
      <c r="OW130" s="1"/>
      <c r="OX130" s="1"/>
      <c r="OY130" s="1"/>
      <c r="OZ130" s="1"/>
      <c r="PA130" s="1"/>
      <c r="PB130" s="1"/>
      <c r="PC130" s="1"/>
      <c r="PD130" s="1"/>
      <c r="PE130" s="1"/>
      <c r="PF130" s="1"/>
      <c r="PG130" s="1"/>
      <c r="PH130" s="1"/>
      <c r="PI130" s="1"/>
      <c r="PJ130" s="1"/>
      <c r="PK130" s="1"/>
      <c r="PL130" s="1"/>
      <c r="PM130" s="1"/>
      <c r="PN130" s="1"/>
      <c r="PO130" s="1"/>
      <c r="PP130" s="1"/>
      <c r="PQ130" s="1"/>
      <c r="PR130" s="1"/>
      <c r="PS130" s="1"/>
      <c r="PT130" s="1"/>
      <c r="PU130" s="1"/>
      <c r="PV130" s="1"/>
      <c r="PW130" s="1"/>
      <c r="PX130" s="1"/>
      <c r="PY130" s="1"/>
      <c r="PZ130" s="1"/>
      <c r="QA130" s="1"/>
      <c r="QB130" s="1"/>
      <c r="QC130" s="1"/>
      <c r="QD130" s="1"/>
      <c r="QE130" s="1"/>
      <c r="QF130" s="1"/>
      <c r="QG130" s="1"/>
      <c r="QH130" s="1"/>
      <c r="QI130" s="1"/>
      <c r="QJ130" s="1"/>
      <c r="QK130" s="1"/>
      <c r="QL130" s="1"/>
      <c r="QM130" s="1"/>
      <c r="QN130" s="1"/>
      <c r="QO130" s="1"/>
      <c r="QP130" s="1"/>
      <c r="QQ130" s="1"/>
      <c r="QR130" s="1"/>
      <c r="QS130" s="1"/>
      <c r="QT130" s="1"/>
      <c r="QU130" s="1"/>
      <c r="QV130" s="1"/>
      <c r="QW130" s="1"/>
      <c r="QX130" s="1"/>
      <c r="QY130" s="1"/>
      <c r="QZ130" s="1"/>
      <c r="RA130" s="1"/>
      <c r="RB130" s="1"/>
      <c r="RC130" s="1"/>
      <c r="RD130" s="1"/>
      <c r="RE130" s="1"/>
      <c r="RF130" s="1"/>
      <c r="RG130" s="1"/>
      <c r="RH130" s="1"/>
      <c r="RI130" s="1"/>
      <c r="RJ130" s="1"/>
      <c r="RK130" s="1"/>
      <c r="RL130" s="1"/>
      <c r="RM130" s="1"/>
      <c r="RN130" s="1"/>
      <c r="RO130" s="1"/>
      <c r="RP130" s="1"/>
      <c r="RQ130" s="1"/>
      <c r="RR130" s="1"/>
      <c r="RS130" s="1"/>
      <c r="RT130" s="1"/>
      <c r="RU130" s="1"/>
      <c r="RV130" s="1"/>
      <c r="RW130" s="1"/>
      <c r="RX130" s="1"/>
      <c r="RY130" s="1"/>
      <c r="RZ130" s="1"/>
      <c r="SA130" s="1"/>
      <c r="SB130" s="1"/>
      <c r="SC130" s="1"/>
      <c r="SD130" s="1"/>
      <c r="SE130" s="1"/>
      <c r="SF130" s="1"/>
      <c r="SG130" s="1"/>
      <c r="SH130" s="1"/>
      <c r="SI130" s="1"/>
      <c r="SJ130" s="1"/>
      <c r="SK130" s="1"/>
      <c r="SL130" s="1"/>
      <c r="SM130" s="1"/>
      <c r="SN130" s="1"/>
      <c r="SO130" s="1"/>
      <c r="SP130" s="1"/>
      <c r="SQ130" s="1"/>
      <c r="SR130" s="1"/>
      <c r="SS130" s="1"/>
      <c r="ST130" s="1"/>
      <c r="SU130" s="1"/>
      <c r="SV130" s="1"/>
      <c r="SW130" s="1"/>
      <c r="SX130" s="1"/>
      <c r="SY130" s="1"/>
      <c r="SZ130" s="1"/>
      <c r="TA130" s="1"/>
      <c r="TB130" s="1"/>
      <c r="TC130" s="1"/>
      <c r="TD130" s="1"/>
      <c r="TE130" s="1"/>
      <c r="TF130" s="1"/>
      <c r="TG130" s="1"/>
      <c r="TH130" s="1"/>
      <c r="TI130" s="1"/>
      <c r="TJ130" s="1"/>
      <c r="TK130" s="1"/>
      <c r="TL130" s="1"/>
      <c r="TM130" s="1"/>
      <c r="TN130" s="1"/>
      <c r="TO130" s="1"/>
      <c r="TP130" s="1"/>
      <c r="TQ130" s="1"/>
      <c r="TR130" s="1"/>
      <c r="TS130" s="1"/>
      <c r="TT130" s="1"/>
      <c r="TU130" s="1"/>
      <c r="TV130" s="1"/>
      <c r="TW130" s="1"/>
      <c r="TX130" s="1"/>
      <c r="TY130" s="1"/>
      <c r="TZ130" s="1"/>
      <c r="UA130" s="1"/>
      <c r="UB130" s="1"/>
      <c r="UC130" s="1"/>
      <c r="UD130" s="1"/>
      <c r="UE130" s="1"/>
      <c r="UF130" s="1"/>
      <c r="UG130" s="1"/>
      <c r="UH130" s="1"/>
      <c r="UI130" s="1"/>
      <c r="UJ130" s="1"/>
      <c r="UK130" s="1"/>
      <c r="UL130" s="1"/>
      <c r="UM130" s="1"/>
      <c r="UN130" s="1"/>
      <c r="UO130" s="1"/>
      <c r="UP130" s="1"/>
      <c r="UQ130" s="1"/>
      <c r="UR130" s="1"/>
      <c r="US130" s="1"/>
      <c r="UT130" s="1"/>
      <c r="UU130" s="1"/>
      <c r="UV130" s="1"/>
      <c r="UW130" s="1"/>
      <c r="UX130" s="1"/>
      <c r="UY130" s="1"/>
      <c r="UZ130" s="1"/>
      <c r="VA130" s="1"/>
      <c r="VB130" s="1"/>
      <c r="VC130" s="1"/>
      <c r="VD130" s="1"/>
      <c r="VE130" s="1"/>
      <c r="VF130" s="1"/>
      <c r="VG130" s="1"/>
      <c r="VH130" s="1"/>
      <c r="VI130" s="1"/>
      <c r="VJ130" s="1"/>
      <c r="VK130" s="1"/>
      <c r="VL130" s="1"/>
      <c r="VM130" s="1"/>
      <c r="VN130" s="1"/>
      <c r="VO130" s="1"/>
      <c r="VP130" s="1"/>
      <c r="VQ130" s="1"/>
      <c r="VR130" s="1"/>
      <c r="VS130" s="1"/>
      <c r="VT130" s="1"/>
      <c r="VU130" s="1"/>
      <c r="VV130" s="1"/>
      <c r="VW130" s="1"/>
      <c r="VX130" s="1"/>
      <c r="VY130" s="1"/>
      <c r="VZ130" s="1"/>
      <c r="WA130" s="1"/>
      <c r="WB130" s="1"/>
      <c r="WC130" s="1"/>
      <c r="WD130" s="1"/>
      <c r="WE130" s="1"/>
      <c r="WF130" s="1"/>
      <c r="WG130" s="1"/>
      <c r="WH130" s="1"/>
      <c r="WI130" s="1"/>
      <c r="WJ130" s="1"/>
      <c r="WK130" s="1"/>
      <c r="WL130" s="1"/>
      <c r="WM130" s="1"/>
      <c r="WN130" s="1"/>
      <c r="WO130" s="1"/>
      <c r="WP130" s="1"/>
      <c r="WQ130" s="1"/>
      <c r="WR130" s="1"/>
      <c r="WS130" s="1"/>
      <c r="WT130" s="1"/>
      <c r="WU130" s="1"/>
      <c r="WV130" s="1"/>
      <c r="WW130" s="1"/>
      <c r="WX130" s="1"/>
      <c r="WY130" s="1"/>
      <c r="WZ130" s="1"/>
      <c r="XA130" s="1"/>
      <c r="XB130" s="1"/>
      <c r="XC130" s="1"/>
      <c r="XD130" s="1"/>
      <c r="XE130" s="1"/>
      <c r="XF130" s="1"/>
      <c r="XG130" s="1"/>
      <c r="XH130" s="1"/>
      <c r="XI130" s="1"/>
      <c r="XJ130" s="1"/>
      <c r="XK130" s="1"/>
      <c r="XL130" s="1"/>
      <c r="XM130" s="1"/>
      <c r="XN130" s="1"/>
      <c r="XO130" s="1"/>
      <c r="XP130" s="1"/>
      <c r="XQ130" s="1"/>
      <c r="XR130" s="1"/>
      <c r="XS130" s="1"/>
      <c r="XT130" s="1"/>
      <c r="XU130" s="1"/>
      <c r="XV130" s="1"/>
      <c r="XW130" s="1"/>
      <c r="XX130" s="1"/>
      <c r="XY130" s="1"/>
      <c r="XZ130" s="1"/>
      <c r="YA130" s="1"/>
      <c r="YB130" s="1"/>
      <c r="YC130" s="1"/>
      <c r="YD130" s="1"/>
      <c r="YE130" s="1"/>
      <c r="YF130" s="1"/>
      <c r="YG130" s="1"/>
      <c r="YH130" s="1"/>
      <c r="YI130" s="1"/>
      <c r="YJ130" s="1"/>
      <c r="YK130" s="1"/>
      <c r="YL130" s="1"/>
      <c r="YM130" s="1"/>
      <c r="YN130" s="1"/>
      <c r="YO130" s="1"/>
      <c r="YP130" s="1"/>
      <c r="YQ130" s="1"/>
      <c r="YR130" s="1"/>
      <c r="YS130" s="1"/>
      <c r="YT130" s="1"/>
      <c r="YU130" s="1"/>
      <c r="YV130" s="1"/>
      <c r="YW130" s="1"/>
      <c r="YX130" s="1"/>
      <c r="YY130" s="1"/>
      <c r="YZ130" s="1"/>
      <c r="ZA130" s="1"/>
      <c r="ZB130" s="1"/>
      <c r="ZC130" s="1"/>
      <c r="ZD130" s="1"/>
      <c r="ZE130" s="1"/>
      <c r="ZF130" s="1"/>
      <c r="ZG130" s="1"/>
      <c r="ZH130" s="1"/>
      <c r="ZI130" s="1"/>
      <c r="ZJ130" s="1"/>
      <c r="ZK130" s="1"/>
      <c r="ZL130" s="1"/>
      <c r="ZM130" s="1"/>
      <c r="ZN130" s="1"/>
      <c r="ZO130" s="1"/>
      <c r="ZP130" s="1"/>
      <c r="ZQ130" s="1"/>
      <c r="ZR130" s="1"/>
      <c r="ZS130" s="1"/>
      <c r="ZT130" s="1"/>
      <c r="ZU130" s="1"/>
      <c r="ZV130" s="1"/>
      <c r="ZW130" s="1"/>
      <c r="ZX130" s="1"/>
      <c r="ZY130" s="1"/>
      <c r="ZZ130" s="1"/>
      <c r="AAA130" s="1"/>
      <c r="AAB130" s="1"/>
      <c r="AAC130" s="1"/>
      <c r="AAD130" s="1"/>
      <c r="AAE130" s="1"/>
      <c r="AAF130" s="1"/>
      <c r="AAG130" s="1"/>
      <c r="AAH130" s="1"/>
      <c r="AAI130" s="1"/>
      <c r="AAJ130" s="1"/>
      <c r="AAK130" s="1"/>
      <c r="AAL130" s="1"/>
      <c r="AAM130" s="1"/>
      <c r="AAN130" s="1"/>
      <c r="AAO130" s="1"/>
      <c r="AAP130" s="1"/>
      <c r="AAQ130" s="1"/>
      <c r="AAR130" s="1"/>
      <c r="AAS130" s="1"/>
      <c r="AAT130" s="1"/>
      <c r="AAU130" s="1"/>
      <c r="AAV130" s="1"/>
      <c r="AAW130" s="1"/>
      <c r="AAX130" s="1"/>
      <c r="AAY130" s="1"/>
      <c r="AAZ130" s="1"/>
      <c r="ABA130" s="1"/>
      <c r="ABB130" s="1"/>
      <c r="ABC130" s="1"/>
      <c r="ABD130" s="1"/>
      <c r="ABE130" s="1"/>
      <c r="ABF130" s="1"/>
      <c r="ABG130" s="1"/>
      <c r="ABH130" s="1"/>
      <c r="ABI130" s="1"/>
      <c r="ABJ130" s="1"/>
      <c r="ABK130" s="1"/>
      <c r="ABL130" s="1"/>
      <c r="ABM130" s="1"/>
      <c r="ABN130" s="1"/>
      <c r="ABO130" s="1"/>
      <c r="ABP130" s="1"/>
      <c r="ABQ130" s="1"/>
      <c r="ABR130" s="1"/>
      <c r="ABS130" s="1"/>
      <c r="ABT130" s="1"/>
      <c r="ABU130" s="1"/>
      <c r="ABV130" s="1"/>
      <c r="ABW130" s="1"/>
      <c r="ABX130" s="1"/>
      <c r="ABY130" s="1"/>
      <c r="ABZ130" s="1"/>
      <c r="ACA130" s="1"/>
      <c r="ACB130" s="1"/>
      <c r="ACC130" s="1"/>
      <c r="ACD130" s="1"/>
      <c r="ACE130" s="1"/>
      <c r="ACF130" s="1"/>
      <c r="ACG130" s="1"/>
      <c r="ACH130" s="1"/>
      <c r="ACI130" s="1"/>
      <c r="ACJ130" s="1"/>
      <c r="ACK130" s="1"/>
      <c r="ACL130" s="1"/>
      <c r="ACM130" s="1"/>
      <c r="ACN130" s="1"/>
      <c r="ACO130" s="1"/>
      <c r="ACP130" s="1"/>
      <c r="ACQ130" s="1"/>
      <c r="ACR130" s="1"/>
      <c r="ACS130" s="1"/>
      <c r="ACT130" s="1"/>
      <c r="ACU130" s="1"/>
      <c r="ACV130" s="1"/>
      <c r="ACW130" s="1"/>
      <c r="ACX130" s="1"/>
      <c r="ACY130" s="1"/>
      <c r="ACZ130" s="1"/>
      <c r="ADA130" s="1"/>
      <c r="ADB130" s="1"/>
      <c r="ADC130" s="1"/>
      <c r="ADD130" s="1"/>
      <c r="ADE130" s="1"/>
      <c r="ADF130" s="1"/>
      <c r="ADG130" s="1"/>
      <c r="ADH130" s="1"/>
      <c r="ADI130" s="1"/>
      <c r="ADJ130" s="1"/>
      <c r="ADK130" s="1"/>
      <c r="ADL130" s="1"/>
      <c r="ADM130" s="1"/>
      <c r="ADN130" s="1"/>
      <c r="ADO130" s="1"/>
      <c r="ADP130" s="1"/>
      <c r="ADQ130" s="1"/>
      <c r="ADR130" s="1"/>
      <c r="ADS130" s="1"/>
      <c r="ADT130" s="1"/>
      <c r="ADU130" s="1"/>
      <c r="ADV130" s="1"/>
      <c r="ADW130" s="1"/>
      <c r="ADX130" s="1"/>
      <c r="ADY130" s="1"/>
      <c r="ADZ130" s="1"/>
      <c r="AEA130" s="1"/>
      <c r="AEB130" s="1"/>
      <c r="AEC130" s="1"/>
      <c r="AED130" s="1"/>
      <c r="AEE130" s="1"/>
      <c r="AEF130" s="1"/>
      <c r="AEG130" s="1"/>
      <c r="AEH130" s="1"/>
      <c r="AEI130" s="1"/>
      <c r="AEJ130" s="1"/>
      <c r="AEK130" s="1"/>
      <c r="AEL130" s="1"/>
      <c r="AEM130" s="1"/>
      <c r="AEN130" s="1"/>
      <c r="AEO130" s="1"/>
      <c r="AEP130" s="1"/>
      <c r="AEQ130" s="1"/>
      <c r="AER130" s="1"/>
      <c r="AES130" s="1"/>
      <c r="AET130" s="1"/>
      <c r="AEU130" s="1"/>
      <c r="AEV130" s="1"/>
      <c r="AEW130" s="1"/>
      <c r="AEX130" s="1"/>
      <c r="AEY130" s="1"/>
      <c r="AEZ130" s="1"/>
      <c r="AFA130" s="1"/>
      <c r="AFB130" s="1"/>
      <c r="AFC130" s="1"/>
      <c r="AFD130" s="1"/>
      <c r="AFE130" s="1"/>
      <c r="AFF130" s="1"/>
      <c r="AFG130" s="1"/>
      <c r="AFH130" s="1"/>
      <c r="AFI130" s="1"/>
      <c r="AFJ130" s="1"/>
      <c r="AFK130" s="1"/>
      <c r="AFL130" s="1"/>
      <c r="AFM130" s="1"/>
      <c r="AFN130" s="1"/>
      <c r="AFO130" s="1"/>
      <c r="AFP130" s="1"/>
      <c r="AFQ130" s="1"/>
      <c r="AFR130" s="1"/>
      <c r="AFS130" s="1"/>
      <c r="AFT130" s="1"/>
      <c r="AFU130" s="1"/>
      <c r="AFV130" s="1"/>
      <c r="AFW130" s="1"/>
      <c r="AFX130" s="1"/>
      <c r="AFY130" s="1"/>
      <c r="AFZ130" s="1"/>
      <c r="AGA130" s="1"/>
      <c r="AGB130" s="1"/>
      <c r="AGC130" s="1"/>
      <c r="AGD130" s="1"/>
      <c r="AGE130" s="1"/>
      <c r="AGF130" s="1"/>
      <c r="AGG130" s="1"/>
      <c r="AGH130" s="1"/>
      <c r="AGI130" s="1"/>
      <c r="AGJ130" s="1"/>
      <c r="AGK130" s="1"/>
      <c r="AGL130" s="1"/>
      <c r="AGM130" s="1"/>
      <c r="AGN130" s="1"/>
      <c r="AGO130" s="1"/>
      <c r="AGP130" s="1"/>
      <c r="AGQ130" s="1"/>
      <c r="AGR130" s="1"/>
      <c r="AGS130" s="1"/>
      <c r="AGT130" s="1"/>
      <c r="AGU130" s="1"/>
      <c r="AGV130" s="1"/>
      <c r="AGW130" s="1"/>
      <c r="AGX130" s="1"/>
      <c r="AGY130" s="1"/>
      <c r="AGZ130" s="1"/>
      <c r="AHA130" s="1"/>
      <c r="AHB130" s="1"/>
      <c r="AHC130" s="1"/>
      <c r="AHD130" s="1"/>
      <c r="AHE130" s="1"/>
      <c r="AHF130" s="1"/>
      <c r="AHG130" s="1"/>
      <c r="AHH130" s="1"/>
      <c r="AHI130" s="1"/>
      <c r="AHJ130" s="1"/>
      <c r="AHK130" s="1"/>
      <c r="AHL130" s="1"/>
      <c r="AHM130" s="1"/>
      <c r="AHN130" s="1"/>
      <c r="AHO130" s="1"/>
      <c r="AHP130" s="1"/>
      <c r="AHQ130" s="1"/>
      <c r="AHR130" s="1"/>
      <c r="AHS130" s="1"/>
      <c r="AHT130" s="1"/>
      <c r="AHU130" s="1"/>
      <c r="AHV130" s="1"/>
      <c r="AHW130" s="1"/>
      <c r="AHX130" s="1"/>
      <c r="AHY130" s="1"/>
      <c r="AHZ130" s="1"/>
      <c r="AIA130" s="1"/>
      <c r="AIB130" s="1"/>
      <c r="AIC130" s="1"/>
      <c r="AID130" s="1"/>
      <c r="AIE130" s="1"/>
      <c r="AIF130" s="1"/>
      <c r="AIG130" s="1"/>
      <c r="AIH130" s="1"/>
      <c r="AII130" s="1"/>
      <c r="AIJ130" s="1"/>
      <c r="AIK130" s="1"/>
      <c r="AIL130" s="1"/>
      <c r="AIM130" s="1"/>
      <c r="AIN130" s="1"/>
      <c r="AIO130" s="1"/>
      <c r="AIP130" s="1"/>
      <c r="AIQ130" s="1"/>
      <c r="AIR130" s="1"/>
      <c r="AIS130" s="1"/>
      <c r="AIT130" s="1"/>
      <c r="AIU130" s="1"/>
      <c r="AIV130" s="1"/>
      <c r="AIW130" s="1"/>
      <c r="AIX130" s="1"/>
      <c r="AIY130" s="1"/>
      <c r="AIZ130" s="1"/>
      <c r="AJA130" s="1"/>
      <c r="AJB130" s="1"/>
      <c r="AJC130" s="1"/>
      <c r="AJD130" s="1"/>
      <c r="AJE130" s="1"/>
      <c r="AJF130" s="1"/>
      <c r="AJG130" s="1"/>
      <c r="AJH130" s="1"/>
      <c r="AJI130" s="1"/>
      <c r="AJJ130" s="1"/>
      <c r="AJK130" s="1"/>
      <c r="AJL130" s="1"/>
      <c r="AJM130" s="1"/>
      <c r="AJN130" s="1"/>
      <c r="AJO130" s="1"/>
      <c r="AJP130" s="1"/>
      <c r="AJQ130" s="1"/>
      <c r="AJR130" s="1"/>
      <c r="AJS130" s="1"/>
      <c r="AJT130" s="1"/>
      <c r="AJU130" s="1"/>
      <c r="AJV130" s="1"/>
      <c r="AJW130" s="1"/>
      <c r="AJX130" s="1"/>
      <c r="AJY130" s="1"/>
      <c r="AJZ130" s="1"/>
      <c r="AKA130" s="1"/>
      <c r="AKB130" s="1"/>
      <c r="AKC130" s="1"/>
      <c r="AKD130" s="1"/>
      <c r="AKE130" s="1"/>
      <c r="AKF130" s="1"/>
      <c r="AKG130" s="1"/>
      <c r="AKH130" s="1"/>
      <c r="AKI130" s="1"/>
      <c r="AKJ130" s="1"/>
      <c r="AKK130" s="1"/>
      <c r="AKL130" s="1"/>
      <c r="AKM130" s="1"/>
      <c r="AKN130" s="1"/>
      <c r="AKO130" s="1"/>
      <c r="AKP130" s="1"/>
      <c r="AKQ130" s="1"/>
      <c r="AKR130" s="1"/>
      <c r="AKS130" s="1"/>
      <c r="AKT130" s="1"/>
      <c r="AKU130" s="1"/>
      <c r="AKV130" s="1"/>
      <c r="AKW130" s="1"/>
      <c r="AKX130" s="1"/>
      <c r="AKY130" s="1"/>
      <c r="AKZ130" s="1"/>
      <c r="ALA130" s="1"/>
      <c r="ALB130" s="1"/>
      <c r="ALC130" s="1"/>
      <c r="ALD130" s="1"/>
      <c r="ALE130" s="1"/>
      <c r="ALF130" s="1"/>
      <c r="ALG130" s="1"/>
      <c r="ALH130" s="1"/>
      <c r="ALI130" s="1"/>
      <c r="ALJ130" s="1"/>
      <c r="ALK130" s="1"/>
      <c r="ALL130" s="1"/>
      <c r="ALM130" s="1"/>
      <c r="ALN130" s="1"/>
      <c r="ALO130" s="1"/>
      <c r="ALP130" s="1"/>
      <c r="ALQ130" s="1"/>
      <c r="ALR130" s="1"/>
      <c r="ALS130" s="1"/>
      <c r="ALT130" s="1"/>
      <c r="ALU130" s="1"/>
      <c r="ALV130" s="1"/>
      <c r="ALW130" s="1"/>
      <c r="ALX130" s="1"/>
      <c r="ALY130" s="1"/>
      <c r="ALZ130" s="1"/>
      <c r="AMA130" s="1"/>
      <c r="AMB130" s="1"/>
      <c r="AMC130" s="1"/>
      <c r="AMD130" s="1"/>
      <c r="AME130" s="1"/>
      <c r="AMF130" s="1"/>
    </row>
    <row r="131" spans="1:1020" customFormat="1" ht="124.5" customHeight="1" x14ac:dyDescent="0.25">
      <c r="A131" s="114" t="s">
        <v>49</v>
      </c>
      <c r="B131" s="32" t="s">
        <v>440</v>
      </c>
      <c r="C131" s="63">
        <v>1</v>
      </c>
      <c r="D131" s="63"/>
      <c r="E131" s="32" t="s">
        <v>389</v>
      </c>
      <c r="F131" s="72">
        <v>51000</v>
      </c>
      <c r="G131" s="72">
        <f t="shared" si="127"/>
        <v>51000</v>
      </c>
      <c r="H131" s="58">
        <f t="shared" si="131"/>
        <v>4183.717728704245</v>
      </c>
      <c r="I131" s="58">
        <f t="shared" si="128"/>
        <v>4183.717728704245</v>
      </c>
      <c r="J131" s="58">
        <f t="shared" si="129"/>
        <v>55183.717728704243</v>
      </c>
      <c r="K131" s="56">
        <f t="shared" si="129"/>
        <v>55183.717728704243</v>
      </c>
      <c r="L131" s="57">
        <f t="shared" si="130"/>
        <v>66772.298451732131</v>
      </c>
      <c r="M131" s="56">
        <f t="shared" si="130"/>
        <v>66772.298451732131</v>
      </c>
      <c r="N131" s="97">
        <f t="shared" si="63"/>
        <v>3783.9744816432922</v>
      </c>
      <c r="O131" s="130">
        <f t="shared" si="64"/>
        <v>3783.9744816432922</v>
      </c>
      <c r="P131" s="97">
        <f t="shared" si="65"/>
        <v>70556.272933375425</v>
      </c>
      <c r="Q131" s="98">
        <f t="shared" si="66"/>
        <v>70556.272933375425</v>
      </c>
      <c r="R131" s="139"/>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c r="IW131" s="1"/>
      <c r="IX131" s="1"/>
      <c r="IY131" s="1"/>
      <c r="IZ131" s="1"/>
      <c r="JA131" s="1"/>
      <c r="JB131" s="1"/>
      <c r="JC131" s="1"/>
      <c r="JD131" s="1"/>
      <c r="JE131" s="1"/>
      <c r="JF131" s="1"/>
      <c r="JG131" s="1"/>
      <c r="JH131" s="1"/>
      <c r="JI131" s="1"/>
      <c r="JJ131" s="1"/>
      <c r="JK131" s="1"/>
      <c r="JL131" s="1"/>
      <c r="JM131" s="1"/>
      <c r="JN131" s="1"/>
      <c r="JO131" s="1"/>
      <c r="JP131" s="1"/>
      <c r="JQ131" s="1"/>
      <c r="JR131" s="1"/>
      <c r="JS131" s="1"/>
      <c r="JT131" s="1"/>
      <c r="JU131" s="1"/>
      <c r="JV131" s="1"/>
      <c r="JW131" s="1"/>
      <c r="JX131" s="1"/>
      <c r="JY131" s="1"/>
      <c r="JZ131" s="1"/>
      <c r="KA131" s="1"/>
      <c r="KB131" s="1"/>
      <c r="KC131" s="1"/>
      <c r="KD131" s="1"/>
      <c r="KE131" s="1"/>
      <c r="KF131" s="1"/>
      <c r="KG131" s="1"/>
      <c r="KH131" s="1"/>
      <c r="KI131" s="1"/>
      <c r="KJ131" s="1"/>
      <c r="KK131" s="1"/>
      <c r="KL131" s="1"/>
      <c r="KM131" s="1"/>
      <c r="KN131" s="1"/>
      <c r="KO131" s="1"/>
      <c r="KP131" s="1"/>
      <c r="KQ131" s="1"/>
      <c r="KR131" s="1"/>
      <c r="KS131" s="1"/>
      <c r="KT131" s="1"/>
      <c r="KU131" s="1"/>
      <c r="KV131" s="1"/>
      <c r="KW131" s="1"/>
      <c r="KX131" s="1"/>
      <c r="KY131" s="1"/>
      <c r="KZ131" s="1"/>
      <c r="LA131" s="1"/>
      <c r="LB131" s="1"/>
      <c r="LC131" s="1"/>
      <c r="LD131" s="1"/>
      <c r="LE131" s="1"/>
      <c r="LF131" s="1"/>
      <c r="LG131" s="1"/>
      <c r="LH131" s="1"/>
      <c r="LI131" s="1"/>
      <c r="LJ131" s="1"/>
      <c r="LK131" s="1"/>
      <c r="LL131" s="1"/>
      <c r="LM131" s="1"/>
      <c r="LN131" s="1"/>
      <c r="LO131" s="1"/>
      <c r="LP131" s="1"/>
      <c r="LQ131" s="1"/>
      <c r="LR131" s="1"/>
      <c r="LS131" s="1"/>
      <c r="LT131" s="1"/>
      <c r="LU131" s="1"/>
      <c r="LV131" s="1"/>
      <c r="LW131" s="1"/>
      <c r="LX131" s="1"/>
      <c r="LY131" s="1"/>
      <c r="LZ131" s="1"/>
      <c r="MA131" s="1"/>
      <c r="MB131" s="1"/>
      <c r="MC131" s="1"/>
      <c r="MD131" s="1"/>
      <c r="ME131" s="1"/>
      <c r="MF131" s="1"/>
      <c r="MG131" s="1"/>
      <c r="MH131" s="1"/>
      <c r="MI131" s="1"/>
      <c r="MJ131" s="1"/>
      <c r="MK131" s="1"/>
      <c r="ML131" s="1"/>
      <c r="MM131" s="1"/>
      <c r="MN131" s="1"/>
      <c r="MO131" s="1"/>
      <c r="MP131" s="1"/>
      <c r="MQ131" s="1"/>
      <c r="MR131" s="1"/>
      <c r="MS131" s="1"/>
      <c r="MT131" s="1"/>
      <c r="MU131" s="1"/>
      <c r="MV131" s="1"/>
      <c r="MW131" s="1"/>
      <c r="MX131" s="1"/>
      <c r="MY131" s="1"/>
      <c r="MZ131" s="1"/>
      <c r="NA131" s="1"/>
      <c r="NB131" s="1"/>
      <c r="NC131" s="1"/>
      <c r="ND131" s="1"/>
      <c r="NE131" s="1"/>
      <c r="NF131" s="1"/>
      <c r="NG131" s="1"/>
      <c r="NH131" s="1"/>
      <c r="NI131" s="1"/>
      <c r="NJ131" s="1"/>
      <c r="NK131" s="1"/>
      <c r="NL131" s="1"/>
      <c r="NM131" s="1"/>
      <c r="NN131" s="1"/>
      <c r="NO131" s="1"/>
      <c r="NP131" s="1"/>
      <c r="NQ131" s="1"/>
      <c r="NR131" s="1"/>
      <c r="NS131" s="1"/>
      <c r="NT131" s="1"/>
      <c r="NU131" s="1"/>
      <c r="NV131" s="1"/>
      <c r="NW131" s="1"/>
      <c r="NX131" s="1"/>
      <c r="NY131" s="1"/>
      <c r="NZ131" s="1"/>
      <c r="OA131" s="1"/>
      <c r="OB131" s="1"/>
      <c r="OC131" s="1"/>
      <c r="OD131" s="1"/>
      <c r="OE131" s="1"/>
      <c r="OF131" s="1"/>
      <c r="OG131" s="1"/>
      <c r="OH131" s="1"/>
      <c r="OI131" s="1"/>
      <c r="OJ131" s="1"/>
      <c r="OK131" s="1"/>
      <c r="OL131" s="1"/>
      <c r="OM131" s="1"/>
      <c r="ON131" s="1"/>
      <c r="OO131" s="1"/>
      <c r="OP131" s="1"/>
      <c r="OQ131" s="1"/>
      <c r="OR131" s="1"/>
      <c r="OS131" s="1"/>
      <c r="OT131" s="1"/>
      <c r="OU131" s="1"/>
      <c r="OV131" s="1"/>
      <c r="OW131" s="1"/>
      <c r="OX131" s="1"/>
      <c r="OY131" s="1"/>
      <c r="OZ131" s="1"/>
      <c r="PA131" s="1"/>
      <c r="PB131" s="1"/>
      <c r="PC131" s="1"/>
      <c r="PD131" s="1"/>
      <c r="PE131" s="1"/>
      <c r="PF131" s="1"/>
      <c r="PG131" s="1"/>
      <c r="PH131" s="1"/>
      <c r="PI131" s="1"/>
      <c r="PJ131" s="1"/>
      <c r="PK131" s="1"/>
      <c r="PL131" s="1"/>
      <c r="PM131" s="1"/>
      <c r="PN131" s="1"/>
      <c r="PO131" s="1"/>
      <c r="PP131" s="1"/>
      <c r="PQ131" s="1"/>
      <c r="PR131" s="1"/>
      <c r="PS131" s="1"/>
      <c r="PT131" s="1"/>
      <c r="PU131" s="1"/>
      <c r="PV131" s="1"/>
      <c r="PW131" s="1"/>
      <c r="PX131" s="1"/>
      <c r="PY131" s="1"/>
      <c r="PZ131" s="1"/>
      <c r="QA131" s="1"/>
      <c r="QB131" s="1"/>
      <c r="QC131" s="1"/>
      <c r="QD131" s="1"/>
      <c r="QE131" s="1"/>
      <c r="QF131" s="1"/>
      <c r="QG131" s="1"/>
      <c r="QH131" s="1"/>
      <c r="QI131" s="1"/>
      <c r="QJ131" s="1"/>
      <c r="QK131" s="1"/>
      <c r="QL131" s="1"/>
      <c r="QM131" s="1"/>
      <c r="QN131" s="1"/>
      <c r="QO131" s="1"/>
      <c r="QP131" s="1"/>
      <c r="QQ131" s="1"/>
      <c r="QR131" s="1"/>
      <c r="QS131" s="1"/>
      <c r="QT131" s="1"/>
      <c r="QU131" s="1"/>
      <c r="QV131" s="1"/>
      <c r="QW131" s="1"/>
      <c r="QX131" s="1"/>
      <c r="QY131" s="1"/>
      <c r="QZ131" s="1"/>
      <c r="RA131" s="1"/>
      <c r="RB131" s="1"/>
      <c r="RC131" s="1"/>
      <c r="RD131" s="1"/>
      <c r="RE131" s="1"/>
      <c r="RF131" s="1"/>
      <c r="RG131" s="1"/>
      <c r="RH131" s="1"/>
      <c r="RI131" s="1"/>
      <c r="RJ131" s="1"/>
      <c r="RK131" s="1"/>
      <c r="RL131" s="1"/>
      <c r="RM131" s="1"/>
      <c r="RN131" s="1"/>
      <c r="RO131" s="1"/>
      <c r="RP131" s="1"/>
      <c r="RQ131" s="1"/>
      <c r="RR131" s="1"/>
      <c r="RS131" s="1"/>
      <c r="RT131" s="1"/>
      <c r="RU131" s="1"/>
      <c r="RV131" s="1"/>
      <c r="RW131" s="1"/>
      <c r="RX131" s="1"/>
      <c r="RY131" s="1"/>
      <c r="RZ131" s="1"/>
      <c r="SA131" s="1"/>
      <c r="SB131" s="1"/>
      <c r="SC131" s="1"/>
      <c r="SD131" s="1"/>
      <c r="SE131" s="1"/>
      <c r="SF131" s="1"/>
      <c r="SG131" s="1"/>
      <c r="SH131" s="1"/>
      <c r="SI131" s="1"/>
      <c r="SJ131" s="1"/>
      <c r="SK131" s="1"/>
      <c r="SL131" s="1"/>
      <c r="SM131" s="1"/>
      <c r="SN131" s="1"/>
      <c r="SO131" s="1"/>
      <c r="SP131" s="1"/>
      <c r="SQ131" s="1"/>
      <c r="SR131" s="1"/>
      <c r="SS131" s="1"/>
      <c r="ST131" s="1"/>
      <c r="SU131" s="1"/>
      <c r="SV131" s="1"/>
      <c r="SW131" s="1"/>
      <c r="SX131" s="1"/>
      <c r="SY131" s="1"/>
      <c r="SZ131" s="1"/>
      <c r="TA131" s="1"/>
      <c r="TB131" s="1"/>
      <c r="TC131" s="1"/>
      <c r="TD131" s="1"/>
      <c r="TE131" s="1"/>
      <c r="TF131" s="1"/>
      <c r="TG131" s="1"/>
      <c r="TH131" s="1"/>
      <c r="TI131" s="1"/>
      <c r="TJ131" s="1"/>
      <c r="TK131" s="1"/>
      <c r="TL131" s="1"/>
      <c r="TM131" s="1"/>
      <c r="TN131" s="1"/>
      <c r="TO131" s="1"/>
      <c r="TP131" s="1"/>
      <c r="TQ131" s="1"/>
      <c r="TR131" s="1"/>
      <c r="TS131" s="1"/>
      <c r="TT131" s="1"/>
      <c r="TU131" s="1"/>
      <c r="TV131" s="1"/>
      <c r="TW131" s="1"/>
      <c r="TX131" s="1"/>
      <c r="TY131" s="1"/>
      <c r="TZ131" s="1"/>
      <c r="UA131" s="1"/>
      <c r="UB131" s="1"/>
      <c r="UC131" s="1"/>
      <c r="UD131" s="1"/>
      <c r="UE131" s="1"/>
      <c r="UF131" s="1"/>
      <c r="UG131" s="1"/>
      <c r="UH131" s="1"/>
      <c r="UI131" s="1"/>
      <c r="UJ131" s="1"/>
      <c r="UK131" s="1"/>
      <c r="UL131" s="1"/>
      <c r="UM131" s="1"/>
      <c r="UN131" s="1"/>
      <c r="UO131" s="1"/>
      <c r="UP131" s="1"/>
      <c r="UQ131" s="1"/>
      <c r="UR131" s="1"/>
      <c r="US131" s="1"/>
      <c r="UT131" s="1"/>
      <c r="UU131" s="1"/>
      <c r="UV131" s="1"/>
      <c r="UW131" s="1"/>
      <c r="UX131" s="1"/>
      <c r="UY131" s="1"/>
      <c r="UZ131" s="1"/>
      <c r="VA131" s="1"/>
      <c r="VB131" s="1"/>
      <c r="VC131" s="1"/>
      <c r="VD131" s="1"/>
      <c r="VE131" s="1"/>
      <c r="VF131" s="1"/>
      <c r="VG131" s="1"/>
      <c r="VH131" s="1"/>
      <c r="VI131" s="1"/>
      <c r="VJ131" s="1"/>
      <c r="VK131" s="1"/>
      <c r="VL131" s="1"/>
      <c r="VM131" s="1"/>
      <c r="VN131" s="1"/>
      <c r="VO131" s="1"/>
      <c r="VP131" s="1"/>
      <c r="VQ131" s="1"/>
      <c r="VR131" s="1"/>
      <c r="VS131" s="1"/>
      <c r="VT131" s="1"/>
      <c r="VU131" s="1"/>
      <c r="VV131" s="1"/>
      <c r="VW131" s="1"/>
      <c r="VX131" s="1"/>
      <c r="VY131" s="1"/>
      <c r="VZ131" s="1"/>
      <c r="WA131" s="1"/>
      <c r="WB131" s="1"/>
      <c r="WC131" s="1"/>
      <c r="WD131" s="1"/>
      <c r="WE131" s="1"/>
      <c r="WF131" s="1"/>
      <c r="WG131" s="1"/>
      <c r="WH131" s="1"/>
      <c r="WI131" s="1"/>
      <c r="WJ131" s="1"/>
      <c r="WK131" s="1"/>
      <c r="WL131" s="1"/>
      <c r="WM131" s="1"/>
      <c r="WN131" s="1"/>
      <c r="WO131" s="1"/>
      <c r="WP131" s="1"/>
      <c r="WQ131" s="1"/>
      <c r="WR131" s="1"/>
      <c r="WS131" s="1"/>
      <c r="WT131" s="1"/>
      <c r="WU131" s="1"/>
      <c r="WV131" s="1"/>
      <c r="WW131" s="1"/>
      <c r="WX131" s="1"/>
      <c r="WY131" s="1"/>
      <c r="WZ131" s="1"/>
      <c r="XA131" s="1"/>
      <c r="XB131" s="1"/>
      <c r="XC131" s="1"/>
      <c r="XD131" s="1"/>
      <c r="XE131" s="1"/>
      <c r="XF131" s="1"/>
      <c r="XG131" s="1"/>
      <c r="XH131" s="1"/>
      <c r="XI131" s="1"/>
      <c r="XJ131" s="1"/>
      <c r="XK131" s="1"/>
      <c r="XL131" s="1"/>
      <c r="XM131" s="1"/>
      <c r="XN131" s="1"/>
      <c r="XO131" s="1"/>
      <c r="XP131" s="1"/>
      <c r="XQ131" s="1"/>
      <c r="XR131" s="1"/>
      <c r="XS131" s="1"/>
      <c r="XT131" s="1"/>
      <c r="XU131" s="1"/>
      <c r="XV131" s="1"/>
      <c r="XW131" s="1"/>
      <c r="XX131" s="1"/>
      <c r="XY131" s="1"/>
      <c r="XZ131" s="1"/>
      <c r="YA131" s="1"/>
      <c r="YB131" s="1"/>
      <c r="YC131" s="1"/>
      <c r="YD131" s="1"/>
      <c r="YE131" s="1"/>
      <c r="YF131" s="1"/>
      <c r="YG131" s="1"/>
      <c r="YH131" s="1"/>
      <c r="YI131" s="1"/>
      <c r="YJ131" s="1"/>
      <c r="YK131" s="1"/>
      <c r="YL131" s="1"/>
      <c r="YM131" s="1"/>
      <c r="YN131" s="1"/>
      <c r="YO131" s="1"/>
      <c r="YP131" s="1"/>
      <c r="YQ131" s="1"/>
      <c r="YR131" s="1"/>
      <c r="YS131" s="1"/>
      <c r="YT131" s="1"/>
      <c r="YU131" s="1"/>
      <c r="YV131" s="1"/>
      <c r="YW131" s="1"/>
      <c r="YX131" s="1"/>
      <c r="YY131" s="1"/>
      <c r="YZ131" s="1"/>
      <c r="ZA131" s="1"/>
      <c r="ZB131" s="1"/>
      <c r="ZC131" s="1"/>
      <c r="ZD131" s="1"/>
      <c r="ZE131" s="1"/>
      <c r="ZF131" s="1"/>
      <c r="ZG131" s="1"/>
      <c r="ZH131" s="1"/>
      <c r="ZI131" s="1"/>
      <c r="ZJ131" s="1"/>
      <c r="ZK131" s="1"/>
      <c r="ZL131" s="1"/>
      <c r="ZM131" s="1"/>
      <c r="ZN131" s="1"/>
      <c r="ZO131" s="1"/>
      <c r="ZP131" s="1"/>
      <c r="ZQ131" s="1"/>
      <c r="ZR131" s="1"/>
      <c r="ZS131" s="1"/>
      <c r="ZT131" s="1"/>
      <c r="ZU131" s="1"/>
      <c r="ZV131" s="1"/>
      <c r="ZW131" s="1"/>
      <c r="ZX131" s="1"/>
      <c r="ZY131" s="1"/>
      <c r="ZZ131" s="1"/>
      <c r="AAA131" s="1"/>
      <c r="AAB131" s="1"/>
      <c r="AAC131" s="1"/>
      <c r="AAD131" s="1"/>
      <c r="AAE131" s="1"/>
      <c r="AAF131" s="1"/>
      <c r="AAG131" s="1"/>
      <c r="AAH131" s="1"/>
      <c r="AAI131" s="1"/>
      <c r="AAJ131" s="1"/>
      <c r="AAK131" s="1"/>
      <c r="AAL131" s="1"/>
      <c r="AAM131" s="1"/>
      <c r="AAN131" s="1"/>
      <c r="AAO131" s="1"/>
      <c r="AAP131" s="1"/>
      <c r="AAQ131" s="1"/>
      <c r="AAR131" s="1"/>
      <c r="AAS131" s="1"/>
      <c r="AAT131" s="1"/>
      <c r="AAU131" s="1"/>
      <c r="AAV131" s="1"/>
      <c r="AAW131" s="1"/>
      <c r="AAX131" s="1"/>
      <c r="AAY131" s="1"/>
      <c r="AAZ131" s="1"/>
      <c r="ABA131" s="1"/>
      <c r="ABB131" s="1"/>
      <c r="ABC131" s="1"/>
      <c r="ABD131" s="1"/>
      <c r="ABE131" s="1"/>
      <c r="ABF131" s="1"/>
      <c r="ABG131" s="1"/>
      <c r="ABH131" s="1"/>
      <c r="ABI131" s="1"/>
      <c r="ABJ131" s="1"/>
      <c r="ABK131" s="1"/>
      <c r="ABL131" s="1"/>
      <c r="ABM131" s="1"/>
      <c r="ABN131" s="1"/>
      <c r="ABO131" s="1"/>
      <c r="ABP131" s="1"/>
      <c r="ABQ131" s="1"/>
      <c r="ABR131" s="1"/>
      <c r="ABS131" s="1"/>
      <c r="ABT131" s="1"/>
      <c r="ABU131" s="1"/>
      <c r="ABV131" s="1"/>
      <c r="ABW131" s="1"/>
      <c r="ABX131" s="1"/>
      <c r="ABY131" s="1"/>
      <c r="ABZ131" s="1"/>
      <c r="ACA131" s="1"/>
      <c r="ACB131" s="1"/>
      <c r="ACC131" s="1"/>
      <c r="ACD131" s="1"/>
      <c r="ACE131" s="1"/>
      <c r="ACF131" s="1"/>
      <c r="ACG131" s="1"/>
      <c r="ACH131" s="1"/>
      <c r="ACI131" s="1"/>
      <c r="ACJ131" s="1"/>
      <c r="ACK131" s="1"/>
      <c r="ACL131" s="1"/>
      <c r="ACM131" s="1"/>
      <c r="ACN131" s="1"/>
      <c r="ACO131" s="1"/>
      <c r="ACP131" s="1"/>
      <c r="ACQ131" s="1"/>
      <c r="ACR131" s="1"/>
      <c r="ACS131" s="1"/>
      <c r="ACT131" s="1"/>
      <c r="ACU131" s="1"/>
      <c r="ACV131" s="1"/>
      <c r="ACW131" s="1"/>
      <c r="ACX131" s="1"/>
      <c r="ACY131" s="1"/>
      <c r="ACZ131" s="1"/>
      <c r="ADA131" s="1"/>
      <c r="ADB131" s="1"/>
      <c r="ADC131" s="1"/>
      <c r="ADD131" s="1"/>
      <c r="ADE131" s="1"/>
      <c r="ADF131" s="1"/>
      <c r="ADG131" s="1"/>
      <c r="ADH131" s="1"/>
      <c r="ADI131" s="1"/>
      <c r="ADJ131" s="1"/>
      <c r="ADK131" s="1"/>
      <c r="ADL131" s="1"/>
      <c r="ADM131" s="1"/>
      <c r="ADN131" s="1"/>
      <c r="ADO131" s="1"/>
      <c r="ADP131" s="1"/>
      <c r="ADQ131" s="1"/>
      <c r="ADR131" s="1"/>
      <c r="ADS131" s="1"/>
      <c r="ADT131" s="1"/>
      <c r="ADU131" s="1"/>
      <c r="ADV131" s="1"/>
      <c r="ADW131" s="1"/>
      <c r="ADX131" s="1"/>
      <c r="ADY131" s="1"/>
      <c r="ADZ131" s="1"/>
      <c r="AEA131" s="1"/>
      <c r="AEB131" s="1"/>
      <c r="AEC131" s="1"/>
      <c r="AED131" s="1"/>
      <c r="AEE131" s="1"/>
      <c r="AEF131" s="1"/>
      <c r="AEG131" s="1"/>
      <c r="AEH131" s="1"/>
      <c r="AEI131" s="1"/>
      <c r="AEJ131" s="1"/>
      <c r="AEK131" s="1"/>
      <c r="AEL131" s="1"/>
      <c r="AEM131" s="1"/>
      <c r="AEN131" s="1"/>
      <c r="AEO131" s="1"/>
      <c r="AEP131" s="1"/>
      <c r="AEQ131" s="1"/>
      <c r="AER131" s="1"/>
      <c r="AES131" s="1"/>
      <c r="AET131" s="1"/>
      <c r="AEU131" s="1"/>
      <c r="AEV131" s="1"/>
      <c r="AEW131" s="1"/>
      <c r="AEX131" s="1"/>
      <c r="AEY131" s="1"/>
      <c r="AEZ131" s="1"/>
      <c r="AFA131" s="1"/>
      <c r="AFB131" s="1"/>
      <c r="AFC131" s="1"/>
      <c r="AFD131" s="1"/>
      <c r="AFE131" s="1"/>
      <c r="AFF131" s="1"/>
      <c r="AFG131" s="1"/>
      <c r="AFH131" s="1"/>
      <c r="AFI131" s="1"/>
      <c r="AFJ131" s="1"/>
      <c r="AFK131" s="1"/>
      <c r="AFL131" s="1"/>
      <c r="AFM131" s="1"/>
      <c r="AFN131" s="1"/>
      <c r="AFO131" s="1"/>
      <c r="AFP131" s="1"/>
      <c r="AFQ131" s="1"/>
      <c r="AFR131" s="1"/>
      <c r="AFS131" s="1"/>
      <c r="AFT131" s="1"/>
      <c r="AFU131" s="1"/>
      <c r="AFV131" s="1"/>
      <c r="AFW131" s="1"/>
      <c r="AFX131" s="1"/>
      <c r="AFY131" s="1"/>
      <c r="AFZ131" s="1"/>
      <c r="AGA131" s="1"/>
      <c r="AGB131" s="1"/>
      <c r="AGC131" s="1"/>
      <c r="AGD131" s="1"/>
      <c r="AGE131" s="1"/>
      <c r="AGF131" s="1"/>
      <c r="AGG131" s="1"/>
      <c r="AGH131" s="1"/>
      <c r="AGI131" s="1"/>
      <c r="AGJ131" s="1"/>
      <c r="AGK131" s="1"/>
      <c r="AGL131" s="1"/>
      <c r="AGM131" s="1"/>
      <c r="AGN131" s="1"/>
      <c r="AGO131" s="1"/>
      <c r="AGP131" s="1"/>
      <c r="AGQ131" s="1"/>
      <c r="AGR131" s="1"/>
      <c r="AGS131" s="1"/>
      <c r="AGT131" s="1"/>
      <c r="AGU131" s="1"/>
      <c r="AGV131" s="1"/>
      <c r="AGW131" s="1"/>
      <c r="AGX131" s="1"/>
      <c r="AGY131" s="1"/>
      <c r="AGZ131" s="1"/>
      <c r="AHA131" s="1"/>
      <c r="AHB131" s="1"/>
      <c r="AHC131" s="1"/>
      <c r="AHD131" s="1"/>
      <c r="AHE131" s="1"/>
      <c r="AHF131" s="1"/>
      <c r="AHG131" s="1"/>
      <c r="AHH131" s="1"/>
      <c r="AHI131" s="1"/>
      <c r="AHJ131" s="1"/>
      <c r="AHK131" s="1"/>
      <c r="AHL131" s="1"/>
      <c r="AHM131" s="1"/>
      <c r="AHN131" s="1"/>
      <c r="AHO131" s="1"/>
      <c r="AHP131" s="1"/>
      <c r="AHQ131" s="1"/>
      <c r="AHR131" s="1"/>
      <c r="AHS131" s="1"/>
      <c r="AHT131" s="1"/>
      <c r="AHU131" s="1"/>
      <c r="AHV131" s="1"/>
      <c r="AHW131" s="1"/>
      <c r="AHX131" s="1"/>
      <c r="AHY131" s="1"/>
      <c r="AHZ131" s="1"/>
      <c r="AIA131" s="1"/>
      <c r="AIB131" s="1"/>
      <c r="AIC131" s="1"/>
      <c r="AID131" s="1"/>
      <c r="AIE131" s="1"/>
      <c r="AIF131" s="1"/>
      <c r="AIG131" s="1"/>
      <c r="AIH131" s="1"/>
      <c r="AII131" s="1"/>
      <c r="AIJ131" s="1"/>
      <c r="AIK131" s="1"/>
      <c r="AIL131" s="1"/>
      <c r="AIM131" s="1"/>
      <c r="AIN131" s="1"/>
      <c r="AIO131" s="1"/>
      <c r="AIP131" s="1"/>
      <c r="AIQ131" s="1"/>
      <c r="AIR131" s="1"/>
      <c r="AIS131" s="1"/>
      <c r="AIT131" s="1"/>
      <c r="AIU131" s="1"/>
      <c r="AIV131" s="1"/>
      <c r="AIW131" s="1"/>
      <c r="AIX131" s="1"/>
      <c r="AIY131" s="1"/>
      <c r="AIZ131" s="1"/>
      <c r="AJA131" s="1"/>
      <c r="AJB131" s="1"/>
      <c r="AJC131" s="1"/>
      <c r="AJD131" s="1"/>
      <c r="AJE131" s="1"/>
      <c r="AJF131" s="1"/>
      <c r="AJG131" s="1"/>
      <c r="AJH131" s="1"/>
      <c r="AJI131" s="1"/>
      <c r="AJJ131" s="1"/>
      <c r="AJK131" s="1"/>
      <c r="AJL131" s="1"/>
      <c r="AJM131" s="1"/>
      <c r="AJN131" s="1"/>
      <c r="AJO131" s="1"/>
      <c r="AJP131" s="1"/>
      <c r="AJQ131" s="1"/>
      <c r="AJR131" s="1"/>
      <c r="AJS131" s="1"/>
      <c r="AJT131" s="1"/>
      <c r="AJU131" s="1"/>
      <c r="AJV131" s="1"/>
      <c r="AJW131" s="1"/>
      <c r="AJX131" s="1"/>
      <c r="AJY131" s="1"/>
      <c r="AJZ131" s="1"/>
      <c r="AKA131" s="1"/>
      <c r="AKB131" s="1"/>
      <c r="AKC131" s="1"/>
      <c r="AKD131" s="1"/>
      <c r="AKE131" s="1"/>
      <c r="AKF131" s="1"/>
      <c r="AKG131" s="1"/>
      <c r="AKH131" s="1"/>
      <c r="AKI131" s="1"/>
      <c r="AKJ131" s="1"/>
      <c r="AKK131" s="1"/>
      <c r="AKL131" s="1"/>
      <c r="AKM131" s="1"/>
      <c r="AKN131" s="1"/>
      <c r="AKO131" s="1"/>
      <c r="AKP131" s="1"/>
      <c r="AKQ131" s="1"/>
      <c r="AKR131" s="1"/>
      <c r="AKS131" s="1"/>
      <c r="AKT131" s="1"/>
      <c r="AKU131" s="1"/>
      <c r="AKV131" s="1"/>
      <c r="AKW131" s="1"/>
      <c r="AKX131" s="1"/>
      <c r="AKY131" s="1"/>
      <c r="AKZ131" s="1"/>
      <c r="ALA131" s="1"/>
      <c r="ALB131" s="1"/>
      <c r="ALC131" s="1"/>
      <c r="ALD131" s="1"/>
      <c r="ALE131" s="1"/>
      <c r="ALF131" s="1"/>
      <c r="ALG131" s="1"/>
      <c r="ALH131" s="1"/>
      <c r="ALI131" s="1"/>
      <c r="ALJ131" s="1"/>
      <c r="ALK131" s="1"/>
      <c r="ALL131" s="1"/>
      <c r="ALM131" s="1"/>
      <c r="ALN131" s="1"/>
      <c r="ALO131" s="1"/>
      <c r="ALP131" s="1"/>
      <c r="ALQ131" s="1"/>
      <c r="ALR131" s="1"/>
      <c r="ALS131" s="1"/>
      <c r="ALT131" s="1"/>
      <c r="ALU131" s="1"/>
      <c r="ALV131" s="1"/>
      <c r="ALW131" s="1"/>
      <c r="ALX131" s="1"/>
      <c r="ALY131" s="1"/>
      <c r="ALZ131" s="1"/>
      <c r="AMA131" s="1"/>
      <c r="AMB131" s="1"/>
      <c r="AMC131" s="1"/>
      <c r="AMD131" s="1"/>
      <c r="AME131" s="1"/>
      <c r="AMF131" s="1"/>
    </row>
    <row r="132" spans="1:1020" customFormat="1" ht="65.650000000000006" customHeight="1" x14ac:dyDescent="0.25">
      <c r="A132" s="114" t="s">
        <v>49</v>
      </c>
      <c r="B132" s="32" t="s">
        <v>444</v>
      </c>
      <c r="C132" s="63">
        <v>9</v>
      </c>
      <c r="D132" s="63" t="s">
        <v>404</v>
      </c>
      <c r="E132" s="32" t="s">
        <v>405</v>
      </c>
      <c r="F132" s="72">
        <v>120</v>
      </c>
      <c r="G132" s="72">
        <f t="shared" si="127"/>
        <v>1080</v>
      </c>
      <c r="H132" s="58">
        <f t="shared" si="131"/>
        <v>9.8440417145982231</v>
      </c>
      <c r="I132" s="58">
        <f t="shared" si="128"/>
        <v>88.596375431384004</v>
      </c>
      <c r="J132" s="58">
        <f t="shared" si="129"/>
        <v>129.84404171459823</v>
      </c>
      <c r="K132" s="56">
        <f t="shared" si="129"/>
        <v>1168.5963754313841</v>
      </c>
      <c r="L132" s="57">
        <f t="shared" si="130"/>
        <v>157.11129047466386</v>
      </c>
      <c r="M132" s="56">
        <f t="shared" si="130"/>
        <v>1414.0016142719746</v>
      </c>
      <c r="N132" s="97">
        <f t="shared" si="63"/>
        <v>8.9034693685724537</v>
      </c>
      <c r="O132" s="130">
        <f t="shared" si="64"/>
        <v>80.131224317152089</v>
      </c>
      <c r="P132" s="97">
        <f t="shared" si="65"/>
        <v>166.01475984323631</v>
      </c>
      <c r="Q132" s="98">
        <f t="shared" si="66"/>
        <v>1494.1328385891268</v>
      </c>
      <c r="R132" s="139"/>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c r="IW132" s="1"/>
      <c r="IX132" s="1"/>
      <c r="IY132" s="1"/>
      <c r="IZ132" s="1"/>
      <c r="JA132" s="1"/>
      <c r="JB132" s="1"/>
      <c r="JC132" s="1"/>
      <c r="JD132" s="1"/>
      <c r="JE132" s="1"/>
      <c r="JF132" s="1"/>
      <c r="JG132" s="1"/>
      <c r="JH132" s="1"/>
      <c r="JI132" s="1"/>
      <c r="JJ132" s="1"/>
      <c r="JK132" s="1"/>
      <c r="JL132" s="1"/>
      <c r="JM132" s="1"/>
      <c r="JN132" s="1"/>
      <c r="JO132" s="1"/>
      <c r="JP132" s="1"/>
      <c r="JQ132" s="1"/>
      <c r="JR132" s="1"/>
      <c r="JS132" s="1"/>
      <c r="JT132" s="1"/>
      <c r="JU132" s="1"/>
      <c r="JV132" s="1"/>
      <c r="JW132" s="1"/>
      <c r="JX132" s="1"/>
      <c r="JY132" s="1"/>
      <c r="JZ132" s="1"/>
      <c r="KA132" s="1"/>
      <c r="KB132" s="1"/>
      <c r="KC132" s="1"/>
      <c r="KD132" s="1"/>
      <c r="KE132" s="1"/>
      <c r="KF132" s="1"/>
      <c r="KG132" s="1"/>
      <c r="KH132" s="1"/>
      <c r="KI132" s="1"/>
      <c r="KJ132" s="1"/>
      <c r="KK132" s="1"/>
      <c r="KL132" s="1"/>
      <c r="KM132" s="1"/>
      <c r="KN132" s="1"/>
      <c r="KO132" s="1"/>
      <c r="KP132" s="1"/>
      <c r="KQ132" s="1"/>
      <c r="KR132" s="1"/>
      <c r="KS132" s="1"/>
      <c r="KT132" s="1"/>
      <c r="KU132" s="1"/>
      <c r="KV132" s="1"/>
      <c r="KW132" s="1"/>
      <c r="KX132" s="1"/>
      <c r="KY132" s="1"/>
      <c r="KZ132" s="1"/>
      <c r="LA132" s="1"/>
      <c r="LB132" s="1"/>
      <c r="LC132" s="1"/>
      <c r="LD132" s="1"/>
      <c r="LE132" s="1"/>
      <c r="LF132" s="1"/>
      <c r="LG132" s="1"/>
      <c r="LH132" s="1"/>
      <c r="LI132" s="1"/>
      <c r="LJ132" s="1"/>
      <c r="LK132" s="1"/>
      <c r="LL132" s="1"/>
      <c r="LM132" s="1"/>
      <c r="LN132" s="1"/>
      <c r="LO132" s="1"/>
      <c r="LP132" s="1"/>
      <c r="LQ132" s="1"/>
      <c r="LR132" s="1"/>
      <c r="LS132" s="1"/>
      <c r="LT132" s="1"/>
      <c r="LU132" s="1"/>
      <c r="LV132" s="1"/>
      <c r="LW132" s="1"/>
      <c r="LX132" s="1"/>
      <c r="LY132" s="1"/>
      <c r="LZ132" s="1"/>
      <c r="MA132" s="1"/>
      <c r="MB132" s="1"/>
      <c r="MC132" s="1"/>
      <c r="MD132" s="1"/>
      <c r="ME132" s="1"/>
      <c r="MF132" s="1"/>
      <c r="MG132" s="1"/>
      <c r="MH132" s="1"/>
      <c r="MI132" s="1"/>
      <c r="MJ132" s="1"/>
      <c r="MK132" s="1"/>
      <c r="ML132" s="1"/>
      <c r="MM132" s="1"/>
      <c r="MN132" s="1"/>
      <c r="MO132" s="1"/>
      <c r="MP132" s="1"/>
      <c r="MQ132" s="1"/>
      <c r="MR132" s="1"/>
      <c r="MS132" s="1"/>
      <c r="MT132" s="1"/>
      <c r="MU132" s="1"/>
      <c r="MV132" s="1"/>
      <c r="MW132" s="1"/>
      <c r="MX132" s="1"/>
      <c r="MY132" s="1"/>
      <c r="MZ132" s="1"/>
      <c r="NA132" s="1"/>
      <c r="NB132" s="1"/>
      <c r="NC132" s="1"/>
      <c r="ND132" s="1"/>
      <c r="NE132" s="1"/>
      <c r="NF132" s="1"/>
      <c r="NG132" s="1"/>
      <c r="NH132" s="1"/>
      <c r="NI132" s="1"/>
      <c r="NJ132" s="1"/>
      <c r="NK132" s="1"/>
      <c r="NL132" s="1"/>
      <c r="NM132" s="1"/>
      <c r="NN132" s="1"/>
      <c r="NO132" s="1"/>
      <c r="NP132" s="1"/>
      <c r="NQ132" s="1"/>
      <c r="NR132" s="1"/>
      <c r="NS132" s="1"/>
      <c r="NT132" s="1"/>
      <c r="NU132" s="1"/>
      <c r="NV132" s="1"/>
      <c r="NW132" s="1"/>
      <c r="NX132" s="1"/>
      <c r="NY132" s="1"/>
      <c r="NZ132" s="1"/>
      <c r="OA132" s="1"/>
      <c r="OB132" s="1"/>
      <c r="OC132" s="1"/>
      <c r="OD132" s="1"/>
      <c r="OE132" s="1"/>
      <c r="OF132" s="1"/>
      <c r="OG132" s="1"/>
      <c r="OH132" s="1"/>
      <c r="OI132" s="1"/>
      <c r="OJ132" s="1"/>
      <c r="OK132" s="1"/>
      <c r="OL132" s="1"/>
      <c r="OM132" s="1"/>
      <c r="ON132" s="1"/>
      <c r="OO132" s="1"/>
      <c r="OP132" s="1"/>
      <c r="OQ132" s="1"/>
      <c r="OR132" s="1"/>
      <c r="OS132" s="1"/>
      <c r="OT132" s="1"/>
      <c r="OU132" s="1"/>
      <c r="OV132" s="1"/>
      <c r="OW132" s="1"/>
      <c r="OX132" s="1"/>
      <c r="OY132" s="1"/>
      <c r="OZ132" s="1"/>
      <c r="PA132" s="1"/>
      <c r="PB132" s="1"/>
      <c r="PC132" s="1"/>
      <c r="PD132" s="1"/>
      <c r="PE132" s="1"/>
      <c r="PF132" s="1"/>
      <c r="PG132" s="1"/>
      <c r="PH132" s="1"/>
      <c r="PI132" s="1"/>
      <c r="PJ132" s="1"/>
      <c r="PK132" s="1"/>
      <c r="PL132" s="1"/>
      <c r="PM132" s="1"/>
      <c r="PN132" s="1"/>
      <c r="PO132" s="1"/>
      <c r="PP132" s="1"/>
      <c r="PQ132" s="1"/>
      <c r="PR132" s="1"/>
      <c r="PS132" s="1"/>
      <c r="PT132" s="1"/>
      <c r="PU132" s="1"/>
      <c r="PV132" s="1"/>
      <c r="PW132" s="1"/>
      <c r="PX132" s="1"/>
      <c r="PY132" s="1"/>
      <c r="PZ132" s="1"/>
      <c r="QA132" s="1"/>
      <c r="QB132" s="1"/>
      <c r="QC132" s="1"/>
      <c r="QD132" s="1"/>
      <c r="QE132" s="1"/>
      <c r="QF132" s="1"/>
      <c r="QG132" s="1"/>
      <c r="QH132" s="1"/>
      <c r="QI132" s="1"/>
      <c r="QJ132" s="1"/>
      <c r="QK132" s="1"/>
      <c r="QL132" s="1"/>
      <c r="QM132" s="1"/>
      <c r="QN132" s="1"/>
      <c r="QO132" s="1"/>
      <c r="QP132" s="1"/>
      <c r="QQ132" s="1"/>
      <c r="QR132" s="1"/>
      <c r="QS132" s="1"/>
      <c r="QT132" s="1"/>
      <c r="QU132" s="1"/>
      <c r="QV132" s="1"/>
      <c r="QW132" s="1"/>
      <c r="QX132" s="1"/>
      <c r="QY132" s="1"/>
      <c r="QZ132" s="1"/>
      <c r="RA132" s="1"/>
      <c r="RB132" s="1"/>
      <c r="RC132" s="1"/>
      <c r="RD132" s="1"/>
      <c r="RE132" s="1"/>
      <c r="RF132" s="1"/>
      <c r="RG132" s="1"/>
      <c r="RH132" s="1"/>
      <c r="RI132" s="1"/>
      <c r="RJ132" s="1"/>
      <c r="RK132" s="1"/>
      <c r="RL132" s="1"/>
      <c r="RM132" s="1"/>
      <c r="RN132" s="1"/>
      <c r="RO132" s="1"/>
      <c r="RP132" s="1"/>
      <c r="RQ132" s="1"/>
      <c r="RR132" s="1"/>
      <c r="RS132" s="1"/>
      <c r="RT132" s="1"/>
      <c r="RU132" s="1"/>
      <c r="RV132" s="1"/>
      <c r="RW132" s="1"/>
      <c r="RX132" s="1"/>
      <c r="RY132" s="1"/>
      <c r="RZ132" s="1"/>
      <c r="SA132" s="1"/>
      <c r="SB132" s="1"/>
      <c r="SC132" s="1"/>
      <c r="SD132" s="1"/>
      <c r="SE132" s="1"/>
      <c r="SF132" s="1"/>
      <c r="SG132" s="1"/>
      <c r="SH132" s="1"/>
      <c r="SI132" s="1"/>
      <c r="SJ132" s="1"/>
      <c r="SK132" s="1"/>
      <c r="SL132" s="1"/>
      <c r="SM132" s="1"/>
      <c r="SN132" s="1"/>
      <c r="SO132" s="1"/>
      <c r="SP132" s="1"/>
      <c r="SQ132" s="1"/>
      <c r="SR132" s="1"/>
      <c r="SS132" s="1"/>
      <c r="ST132" s="1"/>
      <c r="SU132" s="1"/>
      <c r="SV132" s="1"/>
      <c r="SW132" s="1"/>
      <c r="SX132" s="1"/>
      <c r="SY132" s="1"/>
      <c r="SZ132" s="1"/>
      <c r="TA132" s="1"/>
      <c r="TB132" s="1"/>
      <c r="TC132" s="1"/>
      <c r="TD132" s="1"/>
      <c r="TE132" s="1"/>
      <c r="TF132" s="1"/>
      <c r="TG132" s="1"/>
      <c r="TH132" s="1"/>
      <c r="TI132" s="1"/>
      <c r="TJ132" s="1"/>
      <c r="TK132" s="1"/>
      <c r="TL132" s="1"/>
      <c r="TM132" s="1"/>
      <c r="TN132" s="1"/>
      <c r="TO132" s="1"/>
      <c r="TP132" s="1"/>
      <c r="TQ132" s="1"/>
      <c r="TR132" s="1"/>
      <c r="TS132" s="1"/>
      <c r="TT132" s="1"/>
      <c r="TU132" s="1"/>
      <c r="TV132" s="1"/>
      <c r="TW132" s="1"/>
      <c r="TX132" s="1"/>
      <c r="TY132" s="1"/>
      <c r="TZ132" s="1"/>
      <c r="UA132" s="1"/>
      <c r="UB132" s="1"/>
      <c r="UC132" s="1"/>
      <c r="UD132" s="1"/>
      <c r="UE132" s="1"/>
      <c r="UF132" s="1"/>
      <c r="UG132" s="1"/>
      <c r="UH132" s="1"/>
      <c r="UI132" s="1"/>
      <c r="UJ132" s="1"/>
      <c r="UK132" s="1"/>
      <c r="UL132" s="1"/>
      <c r="UM132" s="1"/>
      <c r="UN132" s="1"/>
      <c r="UO132" s="1"/>
      <c r="UP132" s="1"/>
      <c r="UQ132" s="1"/>
      <c r="UR132" s="1"/>
      <c r="US132" s="1"/>
      <c r="UT132" s="1"/>
      <c r="UU132" s="1"/>
      <c r="UV132" s="1"/>
      <c r="UW132" s="1"/>
      <c r="UX132" s="1"/>
      <c r="UY132" s="1"/>
      <c r="UZ132" s="1"/>
      <c r="VA132" s="1"/>
      <c r="VB132" s="1"/>
      <c r="VC132" s="1"/>
      <c r="VD132" s="1"/>
      <c r="VE132" s="1"/>
      <c r="VF132" s="1"/>
      <c r="VG132" s="1"/>
      <c r="VH132" s="1"/>
      <c r="VI132" s="1"/>
      <c r="VJ132" s="1"/>
      <c r="VK132" s="1"/>
      <c r="VL132" s="1"/>
      <c r="VM132" s="1"/>
      <c r="VN132" s="1"/>
      <c r="VO132" s="1"/>
      <c r="VP132" s="1"/>
      <c r="VQ132" s="1"/>
      <c r="VR132" s="1"/>
      <c r="VS132" s="1"/>
      <c r="VT132" s="1"/>
      <c r="VU132" s="1"/>
      <c r="VV132" s="1"/>
      <c r="VW132" s="1"/>
      <c r="VX132" s="1"/>
      <c r="VY132" s="1"/>
      <c r="VZ132" s="1"/>
      <c r="WA132" s="1"/>
      <c r="WB132" s="1"/>
      <c r="WC132" s="1"/>
      <c r="WD132" s="1"/>
      <c r="WE132" s="1"/>
      <c r="WF132" s="1"/>
      <c r="WG132" s="1"/>
      <c r="WH132" s="1"/>
      <c r="WI132" s="1"/>
      <c r="WJ132" s="1"/>
      <c r="WK132" s="1"/>
      <c r="WL132" s="1"/>
      <c r="WM132" s="1"/>
      <c r="WN132" s="1"/>
      <c r="WO132" s="1"/>
      <c r="WP132" s="1"/>
      <c r="WQ132" s="1"/>
      <c r="WR132" s="1"/>
      <c r="WS132" s="1"/>
      <c r="WT132" s="1"/>
      <c r="WU132" s="1"/>
      <c r="WV132" s="1"/>
      <c r="WW132" s="1"/>
      <c r="WX132" s="1"/>
      <c r="WY132" s="1"/>
      <c r="WZ132" s="1"/>
      <c r="XA132" s="1"/>
      <c r="XB132" s="1"/>
      <c r="XC132" s="1"/>
      <c r="XD132" s="1"/>
      <c r="XE132" s="1"/>
      <c r="XF132" s="1"/>
      <c r="XG132" s="1"/>
      <c r="XH132" s="1"/>
      <c r="XI132" s="1"/>
      <c r="XJ132" s="1"/>
      <c r="XK132" s="1"/>
      <c r="XL132" s="1"/>
      <c r="XM132" s="1"/>
      <c r="XN132" s="1"/>
      <c r="XO132" s="1"/>
      <c r="XP132" s="1"/>
      <c r="XQ132" s="1"/>
      <c r="XR132" s="1"/>
      <c r="XS132" s="1"/>
      <c r="XT132" s="1"/>
      <c r="XU132" s="1"/>
      <c r="XV132" s="1"/>
      <c r="XW132" s="1"/>
      <c r="XX132" s="1"/>
      <c r="XY132" s="1"/>
      <c r="XZ132" s="1"/>
      <c r="YA132" s="1"/>
      <c r="YB132" s="1"/>
      <c r="YC132" s="1"/>
      <c r="YD132" s="1"/>
      <c r="YE132" s="1"/>
      <c r="YF132" s="1"/>
      <c r="YG132" s="1"/>
      <c r="YH132" s="1"/>
      <c r="YI132" s="1"/>
      <c r="YJ132" s="1"/>
      <c r="YK132" s="1"/>
      <c r="YL132" s="1"/>
      <c r="YM132" s="1"/>
      <c r="YN132" s="1"/>
      <c r="YO132" s="1"/>
      <c r="YP132" s="1"/>
      <c r="YQ132" s="1"/>
      <c r="YR132" s="1"/>
      <c r="YS132" s="1"/>
      <c r="YT132" s="1"/>
      <c r="YU132" s="1"/>
      <c r="YV132" s="1"/>
      <c r="YW132" s="1"/>
      <c r="YX132" s="1"/>
      <c r="YY132" s="1"/>
      <c r="YZ132" s="1"/>
      <c r="ZA132" s="1"/>
      <c r="ZB132" s="1"/>
      <c r="ZC132" s="1"/>
      <c r="ZD132" s="1"/>
      <c r="ZE132" s="1"/>
      <c r="ZF132" s="1"/>
      <c r="ZG132" s="1"/>
      <c r="ZH132" s="1"/>
      <c r="ZI132" s="1"/>
      <c r="ZJ132" s="1"/>
      <c r="ZK132" s="1"/>
      <c r="ZL132" s="1"/>
      <c r="ZM132" s="1"/>
      <c r="ZN132" s="1"/>
      <c r="ZO132" s="1"/>
      <c r="ZP132" s="1"/>
      <c r="ZQ132" s="1"/>
      <c r="ZR132" s="1"/>
      <c r="ZS132" s="1"/>
      <c r="ZT132" s="1"/>
      <c r="ZU132" s="1"/>
      <c r="ZV132" s="1"/>
      <c r="ZW132" s="1"/>
      <c r="ZX132" s="1"/>
      <c r="ZY132" s="1"/>
      <c r="ZZ132" s="1"/>
      <c r="AAA132" s="1"/>
      <c r="AAB132" s="1"/>
      <c r="AAC132" s="1"/>
      <c r="AAD132" s="1"/>
      <c r="AAE132" s="1"/>
      <c r="AAF132" s="1"/>
      <c r="AAG132" s="1"/>
      <c r="AAH132" s="1"/>
      <c r="AAI132" s="1"/>
      <c r="AAJ132" s="1"/>
      <c r="AAK132" s="1"/>
      <c r="AAL132" s="1"/>
      <c r="AAM132" s="1"/>
      <c r="AAN132" s="1"/>
      <c r="AAO132" s="1"/>
      <c r="AAP132" s="1"/>
      <c r="AAQ132" s="1"/>
      <c r="AAR132" s="1"/>
      <c r="AAS132" s="1"/>
      <c r="AAT132" s="1"/>
      <c r="AAU132" s="1"/>
      <c r="AAV132" s="1"/>
      <c r="AAW132" s="1"/>
      <c r="AAX132" s="1"/>
      <c r="AAY132" s="1"/>
      <c r="AAZ132" s="1"/>
      <c r="ABA132" s="1"/>
      <c r="ABB132" s="1"/>
      <c r="ABC132" s="1"/>
      <c r="ABD132" s="1"/>
      <c r="ABE132" s="1"/>
      <c r="ABF132" s="1"/>
      <c r="ABG132" s="1"/>
      <c r="ABH132" s="1"/>
      <c r="ABI132" s="1"/>
      <c r="ABJ132" s="1"/>
      <c r="ABK132" s="1"/>
      <c r="ABL132" s="1"/>
      <c r="ABM132" s="1"/>
      <c r="ABN132" s="1"/>
      <c r="ABO132" s="1"/>
      <c r="ABP132" s="1"/>
      <c r="ABQ132" s="1"/>
      <c r="ABR132" s="1"/>
      <c r="ABS132" s="1"/>
      <c r="ABT132" s="1"/>
      <c r="ABU132" s="1"/>
      <c r="ABV132" s="1"/>
      <c r="ABW132" s="1"/>
      <c r="ABX132" s="1"/>
      <c r="ABY132" s="1"/>
      <c r="ABZ132" s="1"/>
      <c r="ACA132" s="1"/>
      <c r="ACB132" s="1"/>
      <c r="ACC132" s="1"/>
      <c r="ACD132" s="1"/>
      <c r="ACE132" s="1"/>
      <c r="ACF132" s="1"/>
      <c r="ACG132" s="1"/>
      <c r="ACH132" s="1"/>
      <c r="ACI132" s="1"/>
      <c r="ACJ132" s="1"/>
      <c r="ACK132" s="1"/>
      <c r="ACL132" s="1"/>
      <c r="ACM132" s="1"/>
      <c r="ACN132" s="1"/>
      <c r="ACO132" s="1"/>
      <c r="ACP132" s="1"/>
      <c r="ACQ132" s="1"/>
      <c r="ACR132" s="1"/>
      <c r="ACS132" s="1"/>
      <c r="ACT132" s="1"/>
      <c r="ACU132" s="1"/>
      <c r="ACV132" s="1"/>
      <c r="ACW132" s="1"/>
      <c r="ACX132" s="1"/>
      <c r="ACY132" s="1"/>
      <c r="ACZ132" s="1"/>
      <c r="ADA132" s="1"/>
      <c r="ADB132" s="1"/>
      <c r="ADC132" s="1"/>
      <c r="ADD132" s="1"/>
      <c r="ADE132" s="1"/>
      <c r="ADF132" s="1"/>
      <c r="ADG132" s="1"/>
      <c r="ADH132" s="1"/>
      <c r="ADI132" s="1"/>
      <c r="ADJ132" s="1"/>
      <c r="ADK132" s="1"/>
      <c r="ADL132" s="1"/>
      <c r="ADM132" s="1"/>
      <c r="ADN132" s="1"/>
      <c r="ADO132" s="1"/>
      <c r="ADP132" s="1"/>
      <c r="ADQ132" s="1"/>
      <c r="ADR132" s="1"/>
      <c r="ADS132" s="1"/>
      <c r="ADT132" s="1"/>
      <c r="ADU132" s="1"/>
      <c r="ADV132" s="1"/>
      <c r="ADW132" s="1"/>
      <c r="ADX132" s="1"/>
      <c r="ADY132" s="1"/>
      <c r="ADZ132" s="1"/>
      <c r="AEA132" s="1"/>
      <c r="AEB132" s="1"/>
      <c r="AEC132" s="1"/>
      <c r="AED132" s="1"/>
      <c r="AEE132" s="1"/>
      <c r="AEF132" s="1"/>
      <c r="AEG132" s="1"/>
      <c r="AEH132" s="1"/>
      <c r="AEI132" s="1"/>
      <c r="AEJ132" s="1"/>
      <c r="AEK132" s="1"/>
      <c r="AEL132" s="1"/>
      <c r="AEM132" s="1"/>
      <c r="AEN132" s="1"/>
      <c r="AEO132" s="1"/>
      <c r="AEP132" s="1"/>
      <c r="AEQ132" s="1"/>
      <c r="AER132" s="1"/>
      <c r="AES132" s="1"/>
      <c r="AET132" s="1"/>
      <c r="AEU132" s="1"/>
      <c r="AEV132" s="1"/>
      <c r="AEW132" s="1"/>
      <c r="AEX132" s="1"/>
      <c r="AEY132" s="1"/>
      <c r="AEZ132" s="1"/>
      <c r="AFA132" s="1"/>
      <c r="AFB132" s="1"/>
      <c r="AFC132" s="1"/>
      <c r="AFD132" s="1"/>
      <c r="AFE132" s="1"/>
      <c r="AFF132" s="1"/>
      <c r="AFG132" s="1"/>
      <c r="AFH132" s="1"/>
      <c r="AFI132" s="1"/>
      <c r="AFJ132" s="1"/>
      <c r="AFK132" s="1"/>
      <c r="AFL132" s="1"/>
      <c r="AFM132" s="1"/>
      <c r="AFN132" s="1"/>
      <c r="AFO132" s="1"/>
      <c r="AFP132" s="1"/>
      <c r="AFQ132" s="1"/>
      <c r="AFR132" s="1"/>
      <c r="AFS132" s="1"/>
      <c r="AFT132" s="1"/>
      <c r="AFU132" s="1"/>
      <c r="AFV132" s="1"/>
      <c r="AFW132" s="1"/>
      <c r="AFX132" s="1"/>
      <c r="AFY132" s="1"/>
      <c r="AFZ132" s="1"/>
      <c r="AGA132" s="1"/>
      <c r="AGB132" s="1"/>
      <c r="AGC132" s="1"/>
      <c r="AGD132" s="1"/>
      <c r="AGE132" s="1"/>
      <c r="AGF132" s="1"/>
      <c r="AGG132" s="1"/>
      <c r="AGH132" s="1"/>
      <c r="AGI132" s="1"/>
      <c r="AGJ132" s="1"/>
      <c r="AGK132" s="1"/>
      <c r="AGL132" s="1"/>
      <c r="AGM132" s="1"/>
      <c r="AGN132" s="1"/>
      <c r="AGO132" s="1"/>
      <c r="AGP132" s="1"/>
      <c r="AGQ132" s="1"/>
      <c r="AGR132" s="1"/>
      <c r="AGS132" s="1"/>
      <c r="AGT132" s="1"/>
      <c r="AGU132" s="1"/>
      <c r="AGV132" s="1"/>
      <c r="AGW132" s="1"/>
      <c r="AGX132" s="1"/>
      <c r="AGY132" s="1"/>
      <c r="AGZ132" s="1"/>
      <c r="AHA132" s="1"/>
      <c r="AHB132" s="1"/>
      <c r="AHC132" s="1"/>
      <c r="AHD132" s="1"/>
      <c r="AHE132" s="1"/>
      <c r="AHF132" s="1"/>
      <c r="AHG132" s="1"/>
      <c r="AHH132" s="1"/>
      <c r="AHI132" s="1"/>
      <c r="AHJ132" s="1"/>
      <c r="AHK132" s="1"/>
      <c r="AHL132" s="1"/>
      <c r="AHM132" s="1"/>
      <c r="AHN132" s="1"/>
      <c r="AHO132" s="1"/>
      <c r="AHP132" s="1"/>
      <c r="AHQ132" s="1"/>
      <c r="AHR132" s="1"/>
      <c r="AHS132" s="1"/>
      <c r="AHT132" s="1"/>
      <c r="AHU132" s="1"/>
      <c r="AHV132" s="1"/>
      <c r="AHW132" s="1"/>
      <c r="AHX132" s="1"/>
      <c r="AHY132" s="1"/>
      <c r="AHZ132" s="1"/>
      <c r="AIA132" s="1"/>
      <c r="AIB132" s="1"/>
      <c r="AIC132" s="1"/>
      <c r="AID132" s="1"/>
      <c r="AIE132" s="1"/>
      <c r="AIF132" s="1"/>
      <c r="AIG132" s="1"/>
      <c r="AIH132" s="1"/>
      <c r="AII132" s="1"/>
      <c r="AIJ132" s="1"/>
      <c r="AIK132" s="1"/>
      <c r="AIL132" s="1"/>
      <c r="AIM132" s="1"/>
      <c r="AIN132" s="1"/>
      <c r="AIO132" s="1"/>
      <c r="AIP132" s="1"/>
      <c r="AIQ132" s="1"/>
      <c r="AIR132" s="1"/>
      <c r="AIS132" s="1"/>
      <c r="AIT132" s="1"/>
      <c r="AIU132" s="1"/>
      <c r="AIV132" s="1"/>
      <c r="AIW132" s="1"/>
      <c r="AIX132" s="1"/>
      <c r="AIY132" s="1"/>
      <c r="AIZ132" s="1"/>
      <c r="AJA132" s="1"/>
      <c r="AJB132" s="1"/>
      <c r="AJC132" s="1"/>
      <c r="AJD132" s="1"/>
      <c r="AJE132" s="1"/>
      <c r="AJF132" s="1"/>
      <c r="AJG132" s="1"/>
      <c r="AJH132" s="1"/>
      <c r="AJI132" s="1"/>
      <c r="AJJ132" s="1"/>
      <c r="AJK132" s="1"/>
      <c r="AJL132" s="1"/>
      <c r="AJM132" s="1"/>
      <c r="AJN132" s="1"/>
      <c r="AJO132" s="1"/>
      <c r="AJP132" s="1"/>
      <c r="AJQ132" s="1"/>
      <c r="AJR132" s="1"/>
      <c r="AJS132" s="1"/>
      <c r="AJT132" s="1"/>
      <c r="AJU132" s="1"/>
      <c r="AJV132" s="1"/>
      <c r="AJW132" s="1"/>
      <c r="AJX132" s="1"/>
      <c r="AJY132" s="1"/>
      <c r="AJZ132" s="1"/>
      <c r="AKA132" s="1"/>
      <c r="AKB132" s="1"/>
      <c r="AKC132" s="1"/>
      <c r="AKD132" s="1"/>
      <c r="AKE132" s="1"/>
      <c r="AKF132" s="1"/>
      <c r="AKG132" s="1"/>
      <c r="AKH132" s="1"/>
      <c r="AKI132" s="1"/>
      <c r="AKJ132" s="1"/>
      <c r="AKK132" s="1"/>
      <c r="AKL132" s="1"/>
      <c r="AKM132" s="1"/>
      <c r="AKN132" s="1"/>
      <c r="AKO132" s="1"/>
      <c r="AKP132" s="1"/>
      <c r="AKQ132" s="1"/>
      <c r="AKR132" s="1"/>
      <c r="AKS132" s="1"/>
      <c r="AKT132" s="1"/>
      <c r="AKU132" s="1"/>
      <c r="AKV132" s="1"/>
      <c r="AKW132" s="1"/>
      <c r="AKX132" s="1"/>
      <c r="AKY132" s="1"/>
      <c r="AKZ132" s="1"/>
      <c r="ALA132" s="1"/>
      <c r="ALB132" s="1"/>
      <c r="ALC132" s="1"/>
      <c r="ALD132" s="1"/>
      <c r="ALE132" s="1"/>
      <c r="ALF132" s="1"/>
      <c r="ALG132" s="1"/>
      <c r="ALH132" s="1"/>
      <c r="ALI132" s="1"/>
      <c r="ALJ132" s="1"/>
      <c r="ALK132" s="1"/>
      <c r="ALL132" s="1"/>
      <c r="ALM132" s="1"/>
      <c r="ALN132" s="1"/>
      <c r="ALO132" s="1"/>
      <c r="ALP132" s="1"/>
      <c r="ALQ132" s="1"/>
      <c r="ALR132" s="1"/>
      <c r="ALS132" s="1"/>
      <c r="ALT132" s="1"/>
      <c r="ALU132" s="1"/>
      <c r="ALV132" s="1"/>
      <c r="ALW132" s="1"/>
      <c r="ALX132" s="1"/>
      <c r="ALY132" s="1"/>
      <c r="ALZ132" s="1"/>
      <c r="AMA132" s="1"/>
      <c r="AMB132" s="1"/>
      <c r="AMC132" s="1"/>
      <c r="AMD132" s="1"/>
      <c r="AME132" s="1"/>
      <c r="AMF132" s="1"/>
    </row>
    <row r="133" spans="1:1020" customFormat="1" ht="84.4" customHeight="1" x14ac:dyDescent="0.25">
      <c r="A133" s="114" t="s">
        <v>49</v>
      </c>
      <c r="B133" s="32" t="s">
        <v>445</v>
      </c>
      <c r="C133" s="63">
        <v>1</v>
      </c>
      <c r="D133" s="63" t="s">
        <v>446</v>
      </c>
      <c r="E133" s="32" t="s">
        <v>447</v>
      </c>
      <c r="F133" s="72">
        <v>5300</v>
      </c>
      <c r="G133" s="72">
        <f t="shared" si="127"/>
        <v>5300</v>
      </c>
      <c r="H133" s="58">
        <f>87000/1060540*F133</f>
        <v>434.77850906142157</v>
      </c>
      <c r="I133" s="58">
        <f t="shared" si="128"/>
        <v>434.77850906142157</v>
      </c>
      <c r="J133" s="58">
        <f t="shared" si="129"/>
        <v>5734.7785090614216</v>
      </c>
      <c r="K133" s="56">
        <f t="shared" si="129"/>
        <v>5734.7785090614216</v>
      </c>
      <c r="L133" s="57">
        <f t="shared" si="130"/>
        <v>6939.0819959643195</v>
      </c>
      <c r="M133" s="56">
        <f t="shared" si="130"/>
        <v>6939.0819959643195</v>
      </c>
      <c r="N133" s="97">
        <f t="shared" si="63"/>
        <v>393.23656377861664</v>
      </c>
      <c r="O133" s="130">
        <f t="shared" si="64"/>
        <v>393.23656377861664</v>
      </c>
      <c r="P133" s="97">
        <f t="shared" si="65"/>
        <v>7332.3185597429365</v>
      </c>
      <c r="Q133" s="98">
        <f t="shared" si="66"/>
        <v>7332.3185597429365</v>
      </c>
      <c r="R133" s="139"/>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c r="IW133" s="1"/>
      <c r="IX133" s="1"/>
      <c r="IY133" s="1"/>
      <c r="IZ133" s="1"/>
      <c r="JA133" s="1"/>
      <c r="JB133" s="1"/>
      <c r="JC133" s="1"/>
      <c r="JD133" s="1"/>
      <c r="JE133" s="1"/>
      <c r="JF133" s="1"/>
      <c r="JG133" s="1"/>
      <c r="JH133" s="1"/>
      <c r="JI133" s="1"/>
      <c r="JJ133" s="1"/>
      <c r="JK133" s="1"/>
      <c r="JL133" s="1"/>
      <c r="JM133" s="1"/>
      <c r="JN133" s="1"/>
      <c r="JO133" s="1"/>
      <c r="JP133" s="1"/>
      <c r="JQ133" s="1"/>
      <c r="JR133" s="1"/>
      <c r="JS133" s="1"/>
      <c r="JT133" s="1"/>
      <c r="JU133" s="1"/>
      <c r="JV133" s="1"/>
      <c r="JW133" s="1"/>
      <c r="JX133" s="1"/>
      <c r="JY133" s="1"/>
      <c r="JZ133" s="1"/>
      <c r="KA133" s="1"/>
      <c r="KB133" s="1"/>
      <c r="KC133" s="1"/>
      <c r="KD133" s="1"/>
      <c r="KE133" s="1"/>
      <c r="KF133" s="1"/>
      <c r="KG133" s="1"/>
      <c r="KH133" s="1"/>
      <c r="KI133" s="1"/>
      <c r="KJ133" s="1"/>
      <c r="KK133" s="1"/>
      <c r="KL133" s="1"/>
      <c r="KM133" s="1"/>
      <c r="KN133" s="1"/>
      <c r="KO133" s="1"/>
      <c r="KP133" s="1"/>
      <c r="KQ133" s="1"/>
      <c r="KR133" s="1"/>
      <c r="KS133" s="1"/>
      <c r="KT133" s="1"/>
      <c r="KU133" s="1"/>
      <c r="KV133" s="1"/>
      <c r="KW133" s="1"/>
      <c r="KX133" s="1"/>
      <c r="KY133" s="1"/>
      <c r="KZ133" s="1"/>
      <c r="LA133" s="1"/>
      <c r="LB133" s="1"/>
      <c r="LC133" s="1"/>
      <c r="LD133" s="1"/>
      <c r="LE133" s="1"/>
      <c r="LF133" s="1"/>
      <c r="LG133" s="1"/>
      <c r="LH133" s="1"/>
      <c r="LI133" s="1"/>
      <c r="LJ133" s="1"/>
      <c r="LK133" s="1"/>
      <c r="LL133" s="1"/>
      <c r="LM133" s="1"/>
      <c r="LN133" s="1"/>
      <c r="LO133" s="1"/>
      <c r="LP133" s="1"/>
      <c r="LQ133" s="1"/>
      <c r="LR133" s="1"/>
      <c r="LS133" s="1"/>
      <c r="LT133" s="1"/>
      <c r="LU133" s="1"/>
      <c r="LV133" s="1"/>
      <c r="LW133" s="1"/>
      <c r="LX133" s="1"/>
      <c r="LY133" s="1"/>
      <c r="LZ133" s="1"/>
      <c r="MA133" s="1"/>
      <c r="MB133" s="1"/>
      <c r="MC133" s="1"/>
      <c r="MD133" s="1"/>
      <c r="ME133" s="1"/>
      <c r="MF133" s="1"/>
      <c r="MG133" s="1"/>
      <c r="MH133" s="1"/>
      <c r="MI133" s="1"/>
      <c r="MJ133" s="1"/>
      <c r="MK133" s="1"/>
      <c r="ML133" s="1"/>
      <c r="MM133" s="1"/>
      <c r="MN133" s="1"/>
      <c r="MO133" s="1"/>
      <c r="MP133" s="1"/>
      <c r="MQ133" s="1"/>
      <c r="MR133" s="1"/>
      <c r="MS133" s="1"/>
      <c r="MT133" s="1"/>
      <c r="MU133" s="1"/>
      <c r="MV133" s="1"/>
      <c r="MW133" s="1"/>
      <c r="MX133" s="1"/>
      <c r="MY133" s="1"/>
      <c r="MZ133" s="1"/>
      <c r="NA133" s="1"/>
      <c r="NB133" s="1"/>
      <c r="NC133" s="1"/>
      <c r="ND133" s="1"/>
      <c r="NE133" s="1"/>
      <c r="NF133" s="1"/>
      <c r="NG133" s="1"/>
      <c r="NH133" s="1"/>
      <c r="NI133" s="1"/>
      <c r="NJ133" s="1"/>
      <c r="NK133" s="1"/>
      <c r="NL133" s="1"/>
      <c r="NM133" s="1"/>
      <c r="NN133" s="1"/>
      <c r="NO133" s="1"/>
      <c r="NP133" s="1"/>
      <c r="NQ133" s="1"/>
      <c r="NR133" s="1"/>
      <c r="NS133" s="1"/>
      <c r="NT133" s="1"/>
      <c r="NU133" s="1"/>
      <c r="NV133" s="1"/>
      <c r="NW133" s="1"/>
      <c r="NX133" s="1"/>
      <c r="NY133" s="1"/>
      <c r="NZ133" s="1"/>
      <c r="OA133" s="1"/>
      <c r="OB133" s="1"/>
      <c r="OC133" s="1"/>
      <c r="OD133" s="1"/>
      <c r="OE133" s="1"/>
      <c r="OF133" s="1"/>
      <c r="OG133" s="1"/>
      <c r="OH133" s="1"/>
      <c r="OI133" s="1"/>
      <c r="OJ133" s="1"/>
      <c r="OK133" s="1"/>
      <c r="OL133" s="1"/>
      <c r="OM133" s="1"/>
      <c r="ON133" s="1"/>
      <c r="OO133" s="1"/>
      <c r="OP133" s="1"/>
      <c r="OQ133" s="1"/>
      <c r="OR133" s="1"/>
      <c r="OS133" s="1"/>
      <c r="OT133" s="1"/>
      <c r="OU133" s="1"/>
      <c r="OV133" s="1"/>
      <c r="OW133" s="1"/>
      <c r="OX133" s="1"/>
      <c r="OY133" s="1"/>
      <c r="OZ133" s="1"/>
      <c r="PA133" s="1"/>
      <c r="PB133" s="1"/>
      <c r="PC133" s="1"/>
      <c r="PD133" s="1"/>
      <c r="PE133" s="1"/>
      <c r="PF133" s="1"/>
      <c r="PG133" s="1"/>
      <c r="PH133" s="1"/>
      <c r="PI133" s="1"/>
      <c r="PJ133" s="1"/>
      <c r="PK133" s="1"/>
      <c r="PL133" s="1"/>
      <c r="PM133" s="1"/>
      <c r="PN133" s="1"/>
      <c r="PO133" s="1"/>
      <c r="PP133" s="1"/>
      <c r="PQ133" s="1"/>
      <c r="PR133" s="1"/>
      <c r="PS133" s="1"/>
      <c r="PT133" s="1"/>
      <c r="PU133" s="1"/>
      <c r="PV133" s="1"/>
      <c r="PW133" s="1"/>
      <c r="PX133" s="1"/>
      <c r="PY133" s="1"/>
      <c r="PZ133" s="1"/>
      <c r="QA133" s="1"/>
      <c r="QB133" s="1"/>
      <c r="QC133" s="1"/>
      <c r="QD133" s="1"/>
      <c r="QE133" s="1"/>
      <c r="QF133" s="1"/>
      <c r="QG133" s="1"/>
      <c r="QH133" s="1"/>
      <c r="QI133" s="1"/>
      <c r="QJ133" s="1"/>
      <c r="QK133" s="1"/>
      <c r="QL133" s="1"/>
      <c r="QM133" s="1"/>
      <c r="QN133" s="1"/>
      <c r="QO133" s="1"/>
      <c r="QP133" s="1"/>
      <c r="QQ133" s="1"/>
      <c r="QR133" s="1"/>
      <c r="QS133" s="1"/>
      <c r="QT133" s="1"/>
      <c r="QU133" s="1"/>
      <c r="QV133" s="1"/>
      <c r="QW133" s="1"/>
      <c r="QX133" s="1"/>
      <c r="QY133" s="1"/>
      <c r="QZ133" s="1"/>
      <c r="RA133" s="1"/>
      <c r="RB133" s="1"/>
      <c r="RC133" s="1"/>
      <c r="RD133" s="1"/>
      <c r="RE133" s="1"/>
      <c r="RF133" s="1"/>
      <c r="RG133" s="1"/>
      <c r="RH133" s="1"/>
      <c r="RI133" s="1"/>
      <c r="RJ133" s="1"/>
      <c r="RK133" s="1"/>
      <c r="RL133" s="1"/>
      <c r="RM133" s="1"/>
      <c r="RN133" s="1"/>
      <c r="RO133" s="1"/>
      <c r="RP133" s="1"/>
      <c r="RQ133" s="1"/>
      <c r="RR133" s="1"/>
      <c r="RS133" s="1"/>
      <c r="RT133" s="1"/>
      <c r="RU133" s="1"/>
      <c r="RV133" s="1"/>
      <c r="RW133" s="1"/>
      <c r="RX133" s="1"/>
      <c r="RY133" s="1"/>
      <c r="RZ133" s="1"/>
      <c r="SA133" s="1"/>
      <c r="SB133" s="1"/>
      <c r="SC133" s="1"/>
      <c r="SD133" s="1"/>
      <c r="SE133" s="1"/>
      <c r="SF133" s="1"/>
      <c r="SG133" s="1"/>
      <c r="SH133" s="1"/>
      <c r="SI133" s="1"/>
      <c r="SJ133" s="1"/>
      <c r="SK133" s="1"/>
      <c r="SL133" s="1"/>
      <c r="SM133" s="1"/>
      <c r="SN133" s="1"/>
      <c r="SO133" s="1"/>
      <c r="SP133" s="1"/>
      <c r="SQ133" s="1"/>
      <c r="SR133" s="1"/>
      <c r="SS133" s="1"/>
      <c r="ST133" s="1"/>
      <c r="SU133" s="1"/>
      <c r="SV133" s="1"/>
      <c r="SW133" s="1"/>
      <c r="SX133" s="1"/>
      <c r="SY133" s="1"/>
      <c r="SZ133" s="1"/>
      <c r="TA133" s="1"/>
      <c r="TB133" s="1"/>
      <c r="TC133" s="1"/>
      <c r="TD133" s="1"/>
      <c r="TE133" s="1"/>
      <c r="TF133" s="1"/>
      <c r="TG133" s="1"/>
      <c r="TH133" s="1"/>
      <c r="TI133" s="1"/>
      <c r="TJ133" s="1"/>
      <c r="TK133" s="1"/>
      <c r="TL133" s="1"/>
      <c r="TM133" s="1"/>
      <c r="TN133" s="1"/>
      <c r="TO133" s="1"/>
      <c r="TP133" s="1"/>
      <c r="TQ133" s="1"/>
      <c r="TR133" s="1"/>
      <c r="TS133" s="1"/>
      <c r="TT133" s="1"/>
      <c r="TU133" s="1"/>
      <c r="TV133" s="1"/>
      <c r="TW133" s="1"/>
      <c r="TX133" s="1"/>
      <c r="TY133" s="1"/>
      <c r="TZ133" s="1"/>
      <c r="UA133" s="1"/>
      <c r="UB133" s="1"/>
      <c r="UC133" s="1"/>
      <c r="UD133" s="1"/>
      <c r="UE133" s="1"/>
      <c r="UF133" s="1"/>
      <c r="UG133" s="1"/>
      <c r="UH133" s="1"/>
      <c r="UI133" s="1"/>
      <c r="UJ133" s="1"/>
      <c r="UK133" s="1"/>
      <c r="UL133" s="1"/>
      <c r="UM133" s="1"/>
      <c r="UN133" s="1"/>
      <c r="UO133" s="1"/>
      <c r="UP133" s="1"/>
      <c r="UQ133" s="1"/>
      <c r="UR133" s="1"/>
      <c r="US133" s="1"/>
      <c r="UT133" s="1"/>
      <c r="UU133" s="1"/>
      <c r="UV133" s="1"/>
      <c r="UW133" s="1"/>
      <c r="UX133" s="1"/>
      <c r="UY133" s="1"/>
      <c r="UZ133" s="1"/>
      <c r="VA133" s="1"/>
      <c r="VB133" s="1"/>
      <c r="VC133" s="1"/>
      <c r="VD133" s="1"/>
      <c r="VE133" s="1"/>
      <c r="VF133" s="1"/>
      <c r="VG133" s="1"/>
      <c r="VH133" s="1"/>
      <c r="VI133" s="1"/>
      <c r="VJ133" s="1"/>
      <c r="VK133" s="1"/>
      <c r="VL133" s="1"/>
      <c r="VM133" s="1"/>
      <c r="VN133" s="1"/>
      <c r="VO133" s="1"/>
      <c r="VP133" s="1"/>
      <c r="VQ133" s="1"/>
      <c r="VR133" s="1"/>
      <c r="VS133" s="1"/>
      <c r="VT133" s="1"/>
      <c r="VU133" s="1"/>
      <c r="VV133" s="1"/>
      <c r="VW133" s="1"/>
      <c r="VX133" s="1"/>
      <c r="VY133" s="1"/>
      <c r="VZ133" s="1"/>
      <c r="WA133" s="1"/>
      <c r="WB133" s="1"/>
      <c r="WC133" s="1"/>
      <c r="WD133" s="1"/>
      <c r="WE133" s="1"/>
      <c r="WF133" s="1"/>
      <c r="WG133" s="1"/>
      <c r="WH133" s="1"/>
      <c r="WI133" s="1"/>
      <c r="WJ133" s="1"/>
      <c r="WK133" s="1"/>
      <c r="WL133" s="1"/>
      <c r="WM133" s="1"/>
      <c r="WN133" s="1"/>
      <c r="WO133" s="1"/>
      <c r="WP133" s="1"/>
      <c r="WQ133" s="1"/>
      <c r="WR133" s="1"/>
      <c r="WS133" s="1"/>
      <c r="WT133" s="1"/>
      <c r="WU133" s="1"/>
      <c r="WV133" s="1"/>
      <c r="WW133" s="1"/>
      <c r="WX133" s="1"/>
      <c r="WY133" s="1"/>
      <c r="WZ133" s="1"/>
      <c r="XA133" s="1"/>
      <c r="XB133" s="1"/>
      <c r="XC133" s="1"/>
      <c r="XD133" s="1"/>
      <c r="XE133" s="1"/>
      <c r="XF133" s="1"/>
      <c r="XG133" s="1"/>
      <c r="XH133" s="1"/>
      <c r="XI133" s="1"/>
      <c r="XJ133" s="1"/>
      <c r="XK133" s="1"/>
      <c r="XL133" s="1"/>
      <c r="XM133" s="1"/>
      <c r="XN133" s="1"/>
      <c r="XO133" s="1"/>
      <c r="XP133" s="1"/>
      <c r="XQ133" s="1"/>
      <c r="XR133" s="1"/>
      <c r="XS133" s="1"/>
      <c r="XT133" s="1"/>
      <c r="XU133" s="1"/>
      <c r="XV133" s="1"/>
      <c r="XW133" s="1"/>
      <c r="XX133" s="1"/>
      <c r="XY133" s="1"/>
      <c r="XZ133" s="1"/>
      <c r="YA133" s="1"/>
      <c r="YB133" s="1"/>
      <c r="YC133" s="1"/>
      <c r="YD133" s="1"/>
      <c r="YE133" s="1"/>
      <c r="YF133" s="1"/>
      <c r="YG133" s="1"/>
      <c r="YH133" s="1"/>
      <c r="YI133" s="1"/>
      <c r="YJ133" s="1"/>
      <c r="YK133" s="1"/>
      <c r="YL133" s="1"/>
      <c r="YM133" s="1"/>
      <c r="YN133" s="1"/>
      <c r="YO133" s="1"/>
      <c r="YP133" s="1"/>
      <c r="YQ133" s="1"/>
      <c r="YR133" s="1"/>
      <c r="YS133" s="1"/>
      <c r="YT133" s="1"/>
      <c r="YU133" s="1"/>
      <c r="YV133" s="1"/>
      <c r="YW133" s="1"/>
      <c r="YX133" s="1"/>
      <c r="YY133" s="1"/>
      <c r="YZ133" s="1"/>
      <c r="ZA133" s="1"/>
      <c r="ZB133" s="1"/>
      <c r="ZC133" s="1"/>
      <c r="ZD133" s="1"/>
      <c r="ZE133" s="1"/>
      <c r="ZF133" s="1"/>
      <c r="ZG133" s="1"/>
      <c r="ZH133" s="1"/>
      <c r="ZI133" s="1"/>
      <c r="ZJ133" s="1"/>
      <c r="ZK133" s="1"/>
      <c r="ZL133" s="1"/>
      <c r="ZM133" s="1"/>
      <c r="ZN133" s="1"/>
      <c r="ZO133" s="1"/>
      <c r="ZP133" s="1"/>
      <c r="ZQ133" s="1"/>
      <c r="ZR133" s="1"/>
      <c r="ZS133" s="1"/>
      <c r="ZT133" s="1"/>
      <c r="ZU133" s="1"/>
      <c r="ZV133" s="1"/>
      <c r="ZW133" s="1"/>
      <c r="ZX133" s="1"/>
      <c r="ZY133" s="1"/>
      <c r="ZZ133" s="1"/>
      <c r="AAA133" s="1"/>
      <c r="AAB133" s="1"/>
      <c r="AAC133" s="1"/>
      <c r="AAD133" s="1"/>
      <c r="AAE133" s="1"/>
      <c r="AAF133" s="1"/>
      <c r="AAG133" s="1"/>
      <c r="AAH133" s="1"/>
      <c r="AAI133" s="1"/>
      <c r="AAJ133" s="1"/>
      <c r="AAK133" s="1"/>
      <c r="AAL133" s="1"/>
      <c r="AAM133" s="1"/>
      <c r="AAN133" s="1"/>
      <c r="AAO133" s="1"/>
      <c r="AAP133" s="1"/>
      <c r="AAQ133" s="1"/>
      <c r="AAR133" s="1"/>
      <c r="AAS133" s="1"/>
      <c r="AAT133" s="1"/>
      <c r="AAU133" s="1"/>
      <c r="AAV133" s="1"/>
      <c r="AAW133" s="1"/>
      <c r="AAX133" s="1"/>
      <c r="AAY133" s="1"/>
      <c r="AAZ133" s="1"/>
      <c r="ABA133" s="1"/>
      <c r="ABB133" s="1"/>
      <c r="ABC133" s="1"/>
      <c r="ABD133" s="1"/>
      <c r="ABE133" s="1"/>
      <c r="ABF133" s="1"/>
      <c r="ABG133" s="1"/>
      <c r="ABH133" s="1"/>
      <c r="ABI133" s="1"/>
      <c r="ABJ133" s="1"/>
      <c r="ABK133" s="1"/>
      <c r="ABL133" s="1"/>
      <c r="ABM133" s="1"/>
      <c r="ABN133" s="1"/>
      <c r="ABO133" s="1"/>
      <c r="ABP133" s="1"/>
      <c r="ABQ133" s="1"/>
      <c r="ABR133" s="1"/>
      <c r="ABS133" s="1"/>
      <c r="ABT133" s="1"/>
      <c r="ABU133" s="1"/>
      <c r="ABV133" s="1"/>
      <c r="ABW133" s="1"/>
      <c r="ABX133" s="1"/>
      <c r="ABY133" s="1"/>
      <c r="ABZ133" s="1"/>
      <c r="ACA133" s="1"/>
      <c r="ACB133" s="1"/>
      <c r="ACC133" s="1"/>
      <c r="ACD133" s="1"/>
      <c r="ACE133" s="1"/>
      <c r="ACF133" s="1"/>
      <c r="ACG133" s="1"/>
      <c r="ACH133" s="1"/>
      <c r="ACI133" s="1"/>
      <c r="ACJ133" s="1"/>
      <c r="ACK133" s="1"/>
      <c r="ACL133" s="1"/>
      <c r="ACM133" s="1"/>
      <c r="ACN133" s="1"/>
      <c r="ACO133" s="1"/>
      <c r="ACP133" s="1"/>
      <c r="ACQ133" s="1"/>
      <c r="ACR133" s="1"/>
      <c r="ACS133" s="1"/>
      <c r="ACT133" s="1"/>
      <c r="ACU133" s="1"/>
      <c r="ACV133" s="1"/>
      <c r="ACW133" s="1"/>
      <c r="ACX133" s="1"/>
      <c r="ACY133" s="1"/>
      <c r="ACZ133" s="1"/>
      <c r="ADA133" s="1"/>
      <c r="ADB133" s="1"/>
      <c r="ADC133" s="1"/>
      <c r="ADD133" s="1"/>
      <c r="ADE133" s="1"/>
      <c r="ADF133" s="1"/>
      <c r="ADG133" s="1"/>
      <c r="ADH133" s="1"/>
      <c r="ADI133" s="1"/>
      <c r="ADJ133" s="1"/>
      <c r="ADK133" s="1"/>
      <c r="ADL133" s="1"/>
      <c r="ADM133" s="1"/>
      <c r="ADN133" s="1"/>
      <c r="ADO133" s="1"/>
      <c r="ADP133" s="1"/>
      <c r="ADQ133" s="1"/>
      <c r="ADR133" s="1"/>
      <c r="ADS133" s="1"/>
      <c r="ADT133" s="1"/>
      <c r="ADU133" s="1"/>
      <c r="ADV133" s="1"/>
      <c r="ADW133" s="1"/>
      <c r="ADX133" s="1"/>
      <c r="ADY133" s="1"/>
      <c r="ADZ133" s="1"/>
      <c r="AEA133" s="1"/>
      <c r="AEB133" s="1"/>
      <c r="AEC133" s="1"/>
      <c r="AED133" s="1"/>
      <c r="AEE133" s="1"/>
      <c r="AEF133" s="1"/>
      <c r="AEG133" s="1"/>
      <c r="AEH133" s="1"/>
      <c r="AEI133" s="1"/>
      <c r="AEJ133" s="1"/>
      <c r="AEK133" s="1"/>
      <c r="AEL133" s="1"/>
      <c r="AEM133" s="1"/>
      <c r="AEN133" s="1"/>
      <c r="AEO133" s="1"/>
      <c r="AEP133" s="1"/>
      <c r="AEQ133" s="1"/>
      <c r="AER133" s="1"/>
      <c r="AES133" s="1"/>
      <c r="AET133" s="1"/>
      <c r="AEU133" s="1"/>
      <c r="AEV133" s="1"/>
      <c r="AEW133" s="1"/>
      <c r="AEX133" s="1"/>
      <c r="AEY133" s="1"/>
      <c r="AEZ133" s="1"/>
      <c r="AFA133" s="1"/>
      <c r="AFB133" s="1"/>
      <c r="AFC133" s="1"/>
      <c r="AFD133" s="1"/>
      <c r="AFE133" s="1"/>
      <c r="AFF133" s="1"/>
      <c r="AFG133" s="1"/>
      <c r="AFH133" s="1"/>
      <c r="AFI133" s="1"/>
      <c r="AFJ133" s="1"/>
      <c r="AFK133" s="1"/>
      <c r="AFL133" s="1"/>
      <c r="AFM133" s="1"/>
      <c r="AFN133" s="1"/>
      <c r="AFO133" s="1"/>
      <c r="AFP133" s="1"/>
      <c r="AFQ133" s="1"/>
      <c r="AFR133" s="1"/>
      <c r="AFS133" s="1"/>
      <c r="AFT133" s="1"/>
      <c r="AFU133" s="1"/>
      <c r="AFV133" s="1"/>
      <c r="AFW133" s="1"/>
      <c r="AFX133" s="1"/>
      <c r="AFY133" s="1"/>
      <c r="AFZ133" s="1"/>
      <c r="AGA133" s="1"/>
      <c r="AGB133" s="1"/>
      <c r="AGC133" s="1"/>
      <c r="AGD133" s="1"/>
      <c r="AGE133" s="1"/>
      <c r="AGF133" s="1"/>
      <c r="AGG133" s="1"/>
      <c r="AGH133" s="1"/>
      <c r="AGI133" s="1"/>
      <c r="AGJ133" s="1"/>
      <c r="AGK133" s="1"/>
      <c r="AGL133" s="1"/>
      <c r="AGM133" s="1"/>
      <c r="AGN133" s="1"/>
      <c r="AGO133" s="1"/>
      <c r="AGP133" s="1"/>
      <c r="AGQ133" s="1"/>
      <c r="AGR133" s="1"/>
      <c r="AGS133" s="1"/>
      <c r="AGT133" s="1"/>
      <c r="AGU133" s="1"/>
      <c r="AGV133" s="1"/>
      <c r="AGW133" s="1"/>
      <c r="AGX133" s="1"/>
      <c r="AGY133" s="1"/>
      <c r="AGZ133" s="1"/>
      <c r="AHA133" s="1"/>
      <c r="AHB133" s="1"/>
      <c r="AHC133" s="1"/>
      <c r="AHD133" s="1"/>
      <c r="AHE133" s="1"/>
      <c r="AHF133" s="1"/>
      <c r="AHG133" s="1"/>
      <c r="AHH133" s="1"/>
      <c r="AHI133" s="1"/>
      <c r="AHJ133" s="1"/>
      <c r="AHK133" s="1"/>
      <c r="AHL133" s="1"/>
      <c r="AHM133" s="1"/>
      <c r="AHN133" s="1"/>
      <c r="AHO133" s="1"/>
      <c r="AHP133" s="1"/>
      <c r="AHQ133" s="1"/>
      <c r="AHR133" s="1"/>
      <c r="AHS133" s="1"/>
      <c r="AHT133" s="1"/>
      <c r="AHU133" s="1"/>
      <c r="AHV133" s="1"/>
      <c r="AHW133" s="1"/>
      <c r="AHX133" s="1"/>
      <c r="AHY133" s="1"/>
      <c r="AHZ133" s="1"/>
      <c r="AIA133" s="1"/>
      <c r="AIB133" s="1"/>
      <c r="AIC133" s="1"/>
      <c r="AID133" s="1"/>
      <c r="AIE133" s="1"/>
      <c r="AIF133" s="1"/>
      <c r="AIG133" s="1"/>
      <c r="AIH133" s="1"/>
      <c r="AII133" s="1"/>
      <c r="AIJ133" s="1"/>
      <c r="AIK133" s="1"/>
      <c r="AIL133" s="1"/>
      <c r="AIM133" s="1"/>
      <c r="AIN133" s="1"/>
      <c r="AIO133" s="1"/>
      <c r="AIP133" s="1"/>
      <c r="AIQ133" s="1"/>
      <c r="AIR133" s="1"/>
      <c r="AIS133" s="1"/>
      <c r="AIT133" s="1"/>
      <c r="AIU133" s="1"/>
      <c r="AIV133" s="1"/>
      <c r="AIW133" s="1"/>
      <c r="AIX133" s="1"/>
      <c r="AIY133" s="1"/>
      <c r="AIZ133" s="1"/>
      <c r="AJA133" s="1"/>
      <c r="AJB133" s="1"/>
      <c r="AJC133" s="1"/>
      <c r="AJD133" s="1"/>
      <c r="AJE133" s="1"/>
      <c r="AJF133" s="1"/>
      <c r="AJG133" s="1"/>
      <c r="AJH133" s="1"/>
      <c r="AJI133" s="1"/>
      <c r="AJJ133" s="1"/>
      <c r="AJK133" s="1"/>
      <c r="AJL133" s="1"/>
      <c r="AJM133" s="1"/>
      <c r="AJN133" s="1"/>
      <c r="AJO133" s="1"/>
      <c r="AJP133" s="1"/>
      <c r="AJQ133" s="1"/>
      <c r="AJR133" s="1"/>
      <c r="AJS133" s="1"/>
      <c r="AJT133" s="1"/>
      <c r="AJU133" s="1"/>
      <c r="AJV133" s="1"/>
      <c r="AJW133" s="1"/>
      <c r="AJX133" s="1"/>
      <c r="AJY133" s="1"/>
      <c r="AJZ133" s="1"/>
      <c r="AKA133" s="1"/>
      <c r="AKB133" s="1"/>
      <c r="AKC133" s="1"/>
      <c r="AKD133" s="1"/>
      <c r="AKE133" s="1"/>
      <c r="AKF133" s="1"/>
      <c r="AKG133" s="1"/>
      <c r="AKH133" s="1"/>
      <c r="AKI133" s="1"/>
      <c r="AKJ133" s="1"/>
      <c r="AKK133" s="1"/>
      <c r="AKL133" s="1"/>
      <c r="AKM133" s="1"/>
      <c r="AKN133" s="1"/>
      <c r="AKO133" s="1"/>
      <c r="AKP133" s="1"/>
      <c r="AKQ133" s="1"/>
      <c r="AKR133" s="1"/>
      <c r="AKS133" s="1"/>
      <c r="AKT133" s="1"/>
      <c r="AKU133" s="1"/>
      <c r="AKV133" s="1"/>
      <c r="AKW133" s="1"/>
      <c r="AKX133" s="1"/>
      <c r="AKY133" s="1"/>
      <c r="AKZ133" s="1"/>
      <c r="ALA133" s="1"/>
      <c r="ALB133" s="1"/>
      <c r="ALC133" s="1"/>
      <c r="ALD133" s="1"/>
      <c r="ALE133" s="1"/>
      <c r="ALF133" s="1"/>
      <c r="ALG133" s="1"/>
      <c r="ALH133" s="1"/>
      <c r="ALI133" s="1"/>
      <c r="ALJ133" s="1"/>
      <c r="ALK133" s="1"/>
      <c r="ALL133" s="1"/>
      <c r="ALM133" s="1"/>
      <c r="ALN133" s="1"/>
      <c r="ALO133" s="1"/>
      <c r="ALP133" s="1"/>
      <c r="ALQ133" s="1"/>
      <c r="ALR133" s="1"/>
      <c r="ALS133" s="1"/>
      <c r="ALT133" s="1"/>
      <c r="ALU133" s="1"/>
      <c r="ALV133" s="1"/>
      <c r="ALW133" s="1"/>
      <c r="ALX133" s="1"/>
      <c r="ALY133" s="1"/>
      <c r="ALZ133" s="1"/>
      <c r="AMA133" s="1"/>
      <c r="AMB133" s="1"/>
      <c r="AMC133" s="1"/>
      <c r="AMD133" s="1"/>
      <c r="AME133" s="1"/>
      <c r="AMF133" s="1"/>
    </row>
    <row r="134" spans="1:1020" ht="65.650000000000006" customHeight="1" x14ac:dyDescent="0.25">
      <c r="A134" s="114" t="s">
        <v>49</v>
      </c>
      <c r="B134" s="32" t="s">
        <v>52</v>
      </c>
      <c r="C134" s="63">
        <v>6</v>
      </c>
      <c r="D134" s="3">
        <v>780</v>
      </c>
      <c r="E134" s="32" t="s">
        <v>265</v>
      </c>
      <c r="F134" s="50">
        <v>399</v>
      </c>
      <c r="G134" s="50">
        <f t="shared" si="90"/>
        <v>2394</v>
      </c>
      <c r="H134" s="69">
        <f t="shared" ref="H134:H137" si="143">85000/1872971.56*F134</f>
        <v>18.107589417962117</v>
      </c>
      <c r="I134" s="69">
        <f t="shared" si="91"/>
        <v>108.6455365077727</v>
      </c>
      <c r="J134" s="69">
        <f t="shared" si="92"/>
        <v>417.10758941796212</v>
      </c>
      <c r="K134" s="68">
        <f t="shared" si="93"/>
        <v>2502.6455365077727</v>
      </c>
      <c r="L134" s="68">
        <f t="shared" si="94"/>
        <v>504.70018319573416</v>
      </c>
      <c r="M134" s="95">
        <f t="shared" si="95"/>
        <v>3028.201099174405</v>
      </c>
      <c r="N134" s="97">
        <f t="shared" si="63"/>
        <v>28.60127116148136</v>
      </c>
      <c r="O134" s="130">
        <f t="shared" si="64"/>
        <v>171.60762696888816</v>
      </c>
      <c r="P134" s="97">
        <f t="shared" si="65"/>
        <v>533.30145435721556</v>
      </c>
      <c r="Q134" s="98">
        <f t="shared" si="66"/>
        <v>3199.8087261432934</v>
      </c>
      <c r="R134" s="139"/>
    </row>
    <row r="135" spans="1:1020" ht="99" customHeight="1" x14ac:dyDescent="0.25">
      <c r="A135" s="114" t="s">
        <v>49</v>
      </c>
      <c r="B135" s="32" t="s">
        <v>72</v>
      </c>
      <c r="C135" s="63">
        <v>1</v>
      </c>
      <c r="D135" s="3"/>
      <c r="E135" s="32" t="s">
        <v>159</v>
      </c>
      <c r="F135" s="50">
        <v>1385</v>
      </c>
      <c r="G135" s="50">
        <f t="shared" si="90"/>
        <v>1385</v>
      </c>
      <c r="H135" s="69">
        <f>85000/1872971.56*'2 NP'!F135</f>
        <v>62.854665022249456</v>
      </c>
      <c r="I135" s="69">
        <f t="shared" si="91"/>
        <v>62.854665022249456</v>
      </c>
      <c r="J135" s="69">
        <f t="shared" si="92"/>
        <v>1447.8546650222495</v>
      </c>
      <c r="K135" s="68">
        <f t="shared" si="93"/>
        <v>1447.8546650222495</v>
      </c>
      <c r="L135" s="68">
        <f t="shared" si="94"/>
        <v>1751.9041446769218</v>
      </c>
      <c r="M135" s="95">
        <f t="shared" si="95"/>
        <v>1751.9041446769218</v>
      </c>
      <c r="N135" s="97">
        <f t="shared" si="63"/>
        <v>99.280101650756095</v>
      </c>
      <c r="O135" s="130">
        <f t="shared" si="64"/>
        <v>99.280101650756095</v>
      </c>
      <c r="P135" s="97">
        <f t="shared" si="65"/>
        <v>1851.1842463276778</v>
      </c>
      <c r="Q135" s="98">
        <f t="shared" si="66"/>
        <v>1851.1842463276778</v>
      </c>
      <c r="R135" s="139"/>
    </row>
    <row r="136" spans="1:1020" ht="117.4" customHeight="1" x14ac:dyDescent="0.25">
      <c r="A136" s="114" t="s">
        <v>49</v>
      </c>
      <c r="B136" s="32" t="s">
        <v>151</v>
      </c>
      <c r="C136" s="63">
        <v>1</v>
      </c>
      <c r="D136" s="3" t="s">
        <v>157</v>
      </c>
      <c r="E136" s="32" t="s">
        <v>160</v>
      </c>
      <c r="F136" s="50">
        <v>1755</v>
      </c>
      <c r="G136" s="50">
        <f t="shared" ref="G136" si="144">C136*F136</f>
        <v>1755</v>
      </c>
      <c r="H136" s="69">
        <f>85000/1872971.56*'2 NP'!F136</f>
        <v>79.64616398126195</v>
      </c>
      <c r="I136" s="69">
        <f t="shared" ref="I136" si="145">C136*H136</f>
        <v>79.64616398126195</v>
      </c>
      <c r="J136" s="69">
        <f t="shared" ref="J136" si="146">F136+H136</f>
        <v>1834.6461639812619</v>
      </c>
      <c r="K136" s="68">
        <f t="shared" ref="K136" si="147">G136+I136</f>
        <v>1834.6461639812619</v>
      </c>
      <c r="L136" s="68">
        <f t="shared" ref="L136" si="148">J136*1.21</f>
        <v>2219.9218584173268</v>
      </c>
      <c r="M136" s="95">
        <f t="shared" ref="M136" si="149">K136*1.21</f>
        <v>2219.9218584173268</v>
      </c>
      <c r="N136" s="97">
        <f t="shared" ref="N136" si="150">287012/5064635.35*L136</f>
        <v>125.80258368019996</v>
      </c>
      <c r="O136" s="130">
        <f t="shared" ref="O136" si="151">C136*N136</f>
        <v>125.80258368019996</v>
      </c>
      <c r="P136" s="97">
        <f t="shared" ref="P136" si="152">L136+N136</f>
        <v>2345.7244420975267</v>
      </c>
      <c r="Q136" s="98">
        <f t="shared" ref="Q136" si="153">M136+O136</f>
        <v>2345.7244420975267</v>
      </c>
      <c r="R136" s="139"/>
    </row>
    <row r="137" spans="1:1020" ht="96" customHeight="1" x14ac:dyDescent="0.25">
      <c r="A137" s="114" t="s">
        <v>49</v>
      </c>
      <c r="B137" s="32" t="s">
        <v>266</v>
      </c>
      <c r="C137" s="63">
        <v>1</v>
      </c>
      <c r="D137" s="3" t="s">
        <v>268</v>
      </c>
      <c r="E137" s="32" t="s">
        <v>267</v>
      </c>
      <c r="F137" s="50">
        <v>500</v>
      </c>
      <c r="G137" s="50">
        <f t="shared" si="90"/>
        <v>500</v>
      </c>
      <c r="H137" s="69">
        <f t="shared" si="143"/>
        <v>22.691214809476339</v>
      </c>
      <c r="I137" s="69">
        <f t="shared" si="91"/>
        <v>22.691214809476339</v>
      </c>
      <c r="J137" s="69">
        <f t="shared" si="92"/>
        <v>522.69121480947638</v>
      </c>
      <c r="K137" s="68">
        <f t="shared" si="93"/>
        <v>522.69121480947638</v>
      </c>
      <c r="L137" s="68">
        <f t="shared" si="94"/>
        <v>632.4563699194664</v>
      </c>
      <c r="M137" s="95">
        <f t="shared" si="95"/>
        <v>632.4563699194664</v>
      </c>
      <c r="N137" s="97">
        <f t="shared" si="63"/>
        <v>35.841191931680903</v>
      </c>
      <c r="O137" s="130">
        <f t="shared" si="64"/>
        <v>35.841191931680903</v>
      </c>
      <c r="P137" s="97">
        <f t="shared" si="65"/>
        <v>668.29756185114729</v>
      </c>
      <c r="Q137" s="98">
        <f t="shared" si="66"/>
        <v>668.29756185114729</v>
      </c>
      <c r="R137" s="139"/>
    </row>
    <row r="138" spans="1:1020" ht="90.75" customHeight="1" x14ac:dyDescent="0.25">
      <c r="A138" s="114" t="s">
        <v>49</v>
      </c>
      <c r="B138" s="32" t="s">
        <v>352</v>
      </c>
      <c r="C138" s="63">
        <v>3</v>
      </c>
      <c r="D138" s="3" t="s">
        <v>73</v>
      </c>
      <c r="E138" s="32" t="s">
        <v>269</v>
      </c>
      <c r="F138" s="50">
        <v>7873.38106153846</v>
      </c>
      <c r="G138" s="50">
        <f t="shared" si="90"/>
        <v>23620.143184615379</v>
      </c>
      <c r="H138" s="69">
        <f t="shared" ref="H138:H142" si="154">85000/1872971.56*F138</f>
        <v>357.31316188846409</v>
      </c>
      <c r="I138" s="69">
        <f t="shared" si="91"/>
        <v>1071.9394856653923</v>
      </c>
      <c r="J138" s="69">
        <f t="shared" si="92"/>
        <v>8230.6942234269245</v>
      </c>
      <c r="K138" s="68">
        <f t="shared" si="93"/>
        <v>24692.082670280772</v>
      </c>
      <c r="L138" s="68">
        <f t="shared" si="94"/>
        <v>9959.1400103465785</v>
      </c>
      <c r="M138" s="95">
        <f t="shared" si="95"/>
        <v>29877.420031039732</v>
      </c>
      <c r="N138" s="97">
        <f t="shared" ref="N138:N201" si="155">287012/5064635.35*L138</f>
        <v>564.38272355572292</v>
      </c>
      <c r="O138" s="130">
        <f t="shared" ref="O138:O201" si="156">C138*N138</f>
        <v>1693.1481706671689</v>
      </c>
      <c r="P138" s="97">
        <f t="shared" ref="P138:P201" si="157">L138+N138</f>
        <v>10523.522733902302</v>
      </c>
      <c r="Q138" s="98">
        <f t="shared" ref="Q138:Q201" si="158">M138+O138</f>
        <v>31570.568201706901</v>
      </c>
      <c r="R138" s="139"/>
    </row>
    <row r="139" spans="1:1020" ht="85.15" customHeight="1" x14ac:dyDescent="0.25">
      <c r="A139" s="114" t="s">
        <v>49</v>
      </c>
      <c r="B139" s="32" t="s">
        <v>353</v>
      </c>
      <c r="C139" s="100">
        <v>8</v>
      </c>
      <c r="D139" s="3" t="s">
        <v>74</v>
      </c>
      <c r="E139" s="32" t="s">
        <v>269</v>
      </c>
      <c r="F139" s="50">
        <v>6367.6855038461536</v>
      </c>
      <c r="G139" s="50">
        <f t="shared" si="90"/>
        <v>50941.484030769228</v>
      </c>
      <c r="H139" s="69">
        <f t="shared" si="154"/>
        <v>288.98103921392328</v>
      </c>
      <c r="I139" s="69">
        <f t="shared" si="91"/>
        <v>2311.8483137113863</v>
      </c>
      <c r="J139" s="69">
        <f t="shared" si="92"/>
        <v>6656.6665430600769</v>
      </c>
      <c r="K139" s="68">
        <f t="shared" si="93"/>
        <v>53253.332344480616</v>
      </c>
      <c r="L139" s="68">
        <f t="shared" si="94"/>
        <v>8054.5665171026931</v>
      </c>
      <c r="M139" s="95">
        <f t="shared" si="95"/>
        <v>64436.532136821545</v>
      </c>
      <c r="N139" s="97">
        <f t="shared" si="155"/>
        <v>456.45087660786442</v>
      </c>
      <c r="O139" s="130">
        <f t="shared" si="156"/>
        <v>3651.6070128629153</v>
      </c>
      <c r="P139" s="97">
        <f t="shared" si="157"/>
        <v>8511.0173937105574</v>
      </c>
      <c r="Q139" s="98">
        <f t="shared" si="158"/>
        <v>68088.139149684459</v>
      </c>
      <c r="R139" s="139"/>
    </row>
    <row r="140" spans="1:1020" ht="84.4" customHeight="1" x14ac:dyDescent="0.25">
      <c r="A140" s="114" t="s">
        <v>49</v>
      </c>
      <c r="B140" s="32" t="s">
        <v>349</v>
      </c>
      <c r="C140" s="63">
        <v>2</v>
      </c>
      <c r="D140" s="3" t="s">
        <v>64</v>
      </c>
      <c r="E140" s="32" t="s">
        <v>263</v>
      </c>
      <c r="F140" s="50">
        <v>9486.0556807692283</v>
      </c>
      <c r="G140" s="50">
        <f t="shared" si="90"/>
        <v>18972.111361538457</v>
      </c>
      <c r="H140" s="69">
        <f t="shared" si="154"/>
        <v>430.50025429397573</v>
      </c>
      <c r="I140" s="69">
        <f t="shared" si="91"/>
        <v>861.00050858795146</v>
      </c>
      <c r="J140" s="69">
        <f t="shared" si="92"/>
        <v>9916.5559350632047</v>
      </c>
      <c r="K140" s="68">
        <f t="shared" si="93"/>
        <v>19833.111870126409</v>
      </c>
      <c r="L140" s="68">
        <f t="shared" si="94"/>
        <v>11999.032681426477</v>
      </c>
      <c r="M140" s="95">
        <f t="shared" si="95"/>
        <v>23998.065362852954</v>
      </c>
      <c r="N140" s="97">
        <f t="shared" si="155"/>
        <v>679.98308465812374</v>
      </c>
      <c r="O140" s="130">
        <f t="shared" si="156"/>
        <v>1359.9661693162475</v>
      </c>
      <c r="P140" s="97">
        <f t="shared" si="157"/>
        <v>12679.015766084602</v>
      </c>
      <c r="Q140" s="98">
        <f t="shared" si="158"/>
        <v>25358.031532169203</v>
      </c>
      <c r="R140" s="139"/>
    </row>
    <row r="141" spans="1:1020" ht="85.5" customHeight="1" x14ac:dyDescent="0.25">
      <c r="A141" s="114" t="s">
        <v>49</v>
      </c>
      <c r="B141" s="32" t="s">
        <v>349</v>
      </c>
      <c r="C141" s="63">
        <v>4</v>
      </c>
      <c r="D141" s="3" t="s">
        <v>71</v>
      </c>
      <c r="E141" s="32" t="s">
        <v>263</v>
      </c>
      <c r="F141" s="50">
        <v>7447.2014884615373</v>
      </c>
      <c r="G141" s="50">
        <f t="shared" si="90"/>
        <v>29788.805953846149</v>
      </c>
      <c r="H141" s="69">
        <f t="shared" si="154"/>
        <v>337.97209740826531</v>
      </c>
      <c r="I141" s="69">
        <f t="shared" si="91"/>
        <v>1351.8883896330613</v>
      </c>
      <c r="J141" s="69">
        <f t="shared" si="92"/>
        <v>7785.173585869803</v>
      </c>
      <c r="K141" s="68">
        <f t="shared" si="93"/>
        <v>31140.694343479212</v>
      </c>
      <c r="L141" s="68">
        <f t="shared" si="94"/>
        <v>9420.0600389024621</v>
      </c>
      <c r="M141" s="95">
        <f t="shared" si="95"/>
        <v>37680.240155609848</v>
      </c>
      <c r="N141" s="97">
        <f t="shared" si="155"/>
        <v>533.83315580369936</v>
      </c>
      <c r="O141" s="130">
        <f t="shared" si="156"/>
        <v>2135.3326232147974</v>
      </c>
      <c r="P141" s="97">
        <f t="shared" si="157"/>
        <v>9953.893194706161</v>
      </c>
      <c r="Q141" s="98">
        <f t="shared" si="158"/>
        <v>39815.572778824644</v>
      </c>
      <c r="R141" s="139"/>
    </row>
    <row r="142" spans="1:1020" ht="75" customHeight="1" x14ac:dyDescent="0.25">
      <c r="A142" s="114" t="s">
        <v>49</v>
      </c>
      <c r="B142" s="32" t="s">
        <v>356</v>
      </c>
      <c r="C142" s="100">
        <v>1</v>
      </c>
      <c r="D142" s="3" t="s">
        <v>77</v>
      </c>
      <c r="E142" s="32" t="s">
        <v>264</v>
      </c>
      <c r="F142" s="50">
        <v>11013.841719999997</v>
      </c>
      <c r="G142" s="50">
        <f t="shared" ref="G142" si="159">C142*F142</f>
        <v>11013.841719999997</v>
      </c>
      <c r="H142" s="69">
        <f t="shared" si="154"/>
        <v>499.83489669218454</v>
      </c>
      <c r="I142" s="69">
        <f t="shared" ref="I142" si="160">C142*H142</f>
        <v>499.83489669218454</v>
      </c>
      <c r="J142" s="69">
        <f t="shared" ref="J142" si="161">F142+H142</f>
        <v>11513.676616692181</v>
      </c>
      <c r="K142" s="68">
        <f t="shared" ref="K142" si="162">G142+I142</f>
        <v>11513.676616692181</v>
      </c>
      <c r="L142" s="68">
        <f t="shared" ref="L142" si="163">J142*1.21</f>
        <v>13931.548706197538</v>
      </c>
      <c r="M142" s="95">
        <f t="shared" ref="M142" si="164">K142*1.21</f>
        <v>13931.548706197538</v>
      </c>
      <c r="N142" s="97">
        <f t="shared" ref="N142" si="165">287012/5064635.35*L142</f>
        <v>789.49842998334873</v>
      </c>
      <c r="O142" s="130">
        <f t="shared" ref="O142" si="166">C142*N142</f>
        <v>789.49842998334873</v>
      </c>
      <c r="P142" s="97">
        <f t="shared" ref="P142" si="167">L142+N142</f>
        <v>14721.047136180887</v>
      </c>
      <c r="Q142" s="98">
        <f t="shared" ref="Q142" si="168">M142+O142</f>
        <v>14721.047136180887</v>
      </c>
      <c r="R142" s="139"/>
    </row>
    <row r="143" spans="1:1020" ht="104.65" customHeight="1" x14ac:dyDescent="0.25">
      <c r="A143" s="114" t="s">
        <v>49</v>
      </c>
      <c r="B143" s="32" t="s">
        <v>169</v>
      </c>
      <c r="C143" s="63">
        <v>1</v>
      </c>
      <c r="D143" s="3" t="s">
        <v>168</v>
      </c>
      <c r="E143" s="32" t="s">
        <v>325</v>
      </c>
      <c r="F143" s="50">
        <v>722.5</v>
      </c>
      <c r="G143" s="50">
        <f t="shared" si="90"/>
        <v>722.5</v>
      </c>
      <c r="H143" s="69">
        <f t="shared" ref="H143:H147" si="169">85000/1872971.56*F143</f>
        <v>32.78880539969331</v>
      </c>
      <c r="I143" s="69">
        <f t="shared" si="91"/>
        <v>32.78880539969331</v>
      </c>
      <c r="J143" s="69">
        <f t="shared" si="92"/>
        <v>755.28880539969327</v>
      </c>
      <c r="K143" s="68">
        <f t="shared" si="93"/>
        <v>755.28880539969327</v>
      </c>
      <c r="L143" s="68">
        <f t="shared" si="94"/>
        <v>913.89945453362884</v>
      </c>
      <c r="M143" s="95">
        <f t="shared" si="95"/>
        <v>913.89945453362884</v>
      </c>
      <c r="N143" s="97">
        <f t="shared" si="155"/>
        <v>51.790522341278901</v>
      </c>
      <c r="O143" s="130">
        <f t="shared" si="156"/>
        <v>51.790522341278901</v>
      </c>
      <c r="P143" s="97">
        <f t="shared" si="157"/>
        <v>965.68997687490776</v>
      </c>
      <c r="Q143" s="98">
        <f t="shared" si="158"/>
        <v>965.68997687490776</v>
      </c>
      <c r="R143" s="139"/>
    </row>
    <row r="144" spans="1:1020" ht="94.5" customHeight="1" x14ac:dyDescent="0.25">
      <c r="A144" s="114" t="s">
        <v>49</v>
      </c>
      <c r="B144" s="32" t="s">
        <v>100</v>
      </c>
      <c r="C144" s="63">
        <v>1</v>
      </c>
      <c r="D144" s="3" t="s">
        <v>101</v>
      </c>
      <c r="E144" s="43" t="s">
        <v>200</v>
      </c>
      <c r="F144" s="50">
        <v>729</v>
      </c>
      <c r="G144" s="50">
        <f t="shared" si="90"/>
        <v>729</v>
      </c>
      <c r="H144" s="69">
        <f t="shared" si="169"/>
        <v>33.083791192216502</v>
      </c>
      <c r="I144" s="69">
        <f t="shared" si="91"/>
        <v>33.083791192216502</v>
      </c>
      <c r="J144" s="69">
        <f t="shared" si="92"/>
        <v>762.08379119221649</v>
      </c>
      <c r="K144" s="68">
        <f t="shared" si="93"/>
        <v>762.08379119221649</v>
      </c>
      <c r="L144" s="68">
        <f t="shared" si="94"/>
        <v>922.1213873425819</v>
      </c>
      <c r="M144" s="95">
        <f t="shared" si="95"/>
        <v>922.1213873425819</v>
      </c>
      <c r="N144" s="97">
        <f t="shared" si="155"/>
        <v>52.256457836390751</v>
      </c>
      <c r="O144" s="130">
        <f t="shared" si="156"/>
        <v>52.256457836390751</v>
      </c>
      <c r="P144" s="97">
        <f t="shared" si="157"/>
        <v>974.37784517897262</v>
      </c>
      <c r="Q144" s="98">
        <f t="shared" si="158"/>
        <v>974.37784517897262</v>
      </c>
      <c r="R144" s="139"/>
    </row>
    <row r="145" spans="1:1020" ht="67.5" customHeight="1" x14ac:dyDescent="0.25">
      <c r="A145" s="114" t="s">
        <v>49</v>
      </c>
      <c r="B145" s="32" t="s">
        <v>105</v>
      </c>
      <c r="C145" s="63">
        <v>2</v>
      </c>
      <c r="D145" s="3" t="s">
        <v>102</v>
      </c>
      <c r="E145" s="32" t="s">
        <v>198</v>
      </c>
      <c r="F145" s="50">
        <v>249</v>
      </c>
      <c r="G145" s="50">
        <f t="shared" si="90"/>
        <v>498</v>
      </c>
      <c r="H145" s="69">
        <f t="shared" si="169"/>
        <v>11.300224975119216</v>
      </c>
      <c r="I145" s="69">
        <f t="shared" si="91"/>
        <v>22.600449950238431</v>
      </c>
      <c r="J145" s="69">
        <f t="shared" si="92"/>
        <v>260.30022497511919</v>
      </c>
      <c r="K145" s="68">
        <f t="shared" si="93"/>
        <v>520.60044995023839</v>
      </c>
      <c r="L145" s="68">
        <f t="shared" si="94"/>
        <v>314.96327221989424</v>
      </c>
      <c r="M145" s="95">
        <f t="shared" si="95"/>
        <v>629.92654443978847</v>
      </c>
      <c r="N145" s="97">
        <f t="shared" si="155"/>
        <v>17.84891358197709</v>
      </c>
      <c r="O145" s="130">
        <f t="shared" si="156"/>
        <v>35.69782716395418</v>
      </c>
      <c r="P145" s="97">
        <f t="shared" si="157"/>
        <v>332.81218580187135</v>
      </c>
      <c r="Q145" s="98">
        <f t="shared" si="158"/>
        <v>665.6243716037427</v>
      </c>
      <c r="R145" s="139"/>
    </row>
    <row r="146" spans="1:1020" ht="77.650000000000006" customHeight="1" x14ac:dyDescent="0.25">
      <c r="A146" s="114" t="s">
        <v>49</v>
      </c>
      <c r="B146" s="32" t="s">
        <v>105</v>
      </c>
      <c r="C146" s="63">
        <v>5</v>
      </c>
      <c r="D146" s="3" t="s">
        <v>102</v>
      </c>
      <c r="E146" s="32" t="s">
        <v>198</v>
      </c>
      <c r="F146" s="50">
        <v>129</v>
      </c>
      <c r="G146" s="50">
        <f t="shared" si="90"/>
        <v>645</v>
      </c>
      <c r="H146" s="69">
        <f t="shared" si="169"/>
        <v>5.8543334208448954</v>
      </c>
      <c r="I146" s="69">
        <f t="shared" si="91"/>
        <v>29.271667104224477</v>
      </c>
      <c r="J146" s="69">
        <f t="shared" si="92"/>
        <v>134.85433342084491</v>
      </c>
      <c r="K146" s="68">
        <f t="shared" si="93"/>
        <v>674.27166710422443</v>
      </c>
      <c r="L146" s="68">
        <f t="shared" si="94"/>
        <v>163.17374343922233</v>
      </c>
      <c r="M146" s="95">
        <f t="shared" si="95"/>
        <v>815.86871719611156</v>
      </c>
      <c r="N146" s="97">
        <f t="shared" si="155"/>
        <v>9.2470275183736739</v>
      </c>
      <c r="O146" s="130">
        <f t="shared" si="156"/>
        <v>46.235137591868366</v>
      </c>
      <c r="P146" s="97">
        <f t="shared" si="157"/>
        <v>172.42077095759601</v>
      </c>
      <c r="Q146" s="98">
        <f t="shared" si="158"/>
        <v>862.10385478797991</v>
      </c>
      <c r="R146" s="139"/>
    </row>
    <row r="147" spans="1:1020" ht="73.900000000000006" customHeight="1" x14ac:dyDescent="0.25">
      <c r="A147" s="114" t="s">
        <v>49</v>
      </c>
      <c r="B147" s="32" t="s">
        <v>104</v>
      </c>
      <c r="C147" s="63">
        <v>7</v>
      </c>
      <c r="D147" s="3" t="s">
        <v>102</v>
      </c>
      <c r="E147" s="32" t="s">
        <v>199</v>
      </c>
      <c r="F147" s="50">
        <v>180</v>
      </c>
      <c r="G147" s="50">
        <f t="shared" si="90"/>
        <v>1260</v>
      </c>
      <c r="H147" s="69">
        <f t="shared" si="169"/>
        <v>8.1688373314114813</v>
      </c>
      <c r="I147" s="69">
        <f t="shared" si="91"/>
        <v>57.181861319880369</v>
      </c>
      <c r="J147" s="69">
        <f t="shared" si="92"/>
        <v>188.16883733141148</v>
      </c>
      <c r="K147" s="68">
        <f t="shared" si="93"/>
        <v>1317.1818613198805</v>
      </c>
      <c r="L147" s="68">
        <f t="shared" si="94"/>
        <v>227.68429317100788</v>
      </c>
      <c r="M147" s="95">
        <f t="shared" si="95"/>
        <v>1593.7900521970553</v>
      </c>
      <c r="N147" s="97">
        <f t="shared" si="155"/>
        <v>12.902829095405124</v>
      </c>
      <c r="O147" s="130">
        <f t="shared" si="156"/>
        <v>90.31980366783587</v>
      </c>
      <c r="P147" s="97">
        <f t="shared" si="157"/>
        <v>240.58712226641302</v>
      </c>
      <c r="Q147" s="98">
        <f t="shared" si="158"/>
        <v>1684.1098558648912</v>
      </c>
      <c r="R147" s="139"/>
    </row>
    <row r="148" spans="1:1020" ht="104.65" customHeight="1" x14ac:dyDescent="0.25">
      <c r="A148" s="114" t="s">
        <v>49</v>
      </c>
      <c r="B148" s="32" t="s">
        <v>103</v>
      </c>
      <c r="C148" s="63">
        <v>2</v>
      </c>
      <c r="D148" s="3" t="s">
        <v>106</v>
      </c>
      <c r="E148" s="32" t="s">
        <v>107</v>
      </c>
      <c r="F148" s="50">
        <v>692.5</v>
      </c>
      <c r="G148" s="50">
        <f t="shared" si="90"/>
        <v>1385</v>
      </c>
      <c r="H148" s="69">
        <f t="shared" ref="H148:H152" si="170">85000/1872971.56*F148</f>
        <v>31.427332511124728</v>
      </c>
      <c r="I148" s="69">
        <f t="shared" si="91"/>
        <v>62.854665022249456</v>
      </c>
      <c r="J148" s="69">
        <f t="shared" si="92"/>
        <v>723.92733251112475</v>
      </c>
      <c r="K148" s="68">
        <f t="shared" si="93"/>
        <v>1447.8546650222495</v>
      </c>
      <c r="L148" s="68">
        <f t="shared" si="94"/>
        <v>875.95207233846088</v>
      </c>
      <c r="M148" s="95">
        <f t="shared" si="95"/>
        <v>1751.9041446769218</v>
      </c>
      <c r="N148" s="97">
        <f t="shared" si="155"/>
        <v>49.640050825378047</v>
      </c>
      <c r="O148" s="130">
        <f t="shared" si="156"/>
        <v>99.280101650756095</v>
      </c>
      <c r="P148" s="97">
        <f t="shared" si="157"/>
        <v>925.59212316383889</v>
      </c>
      <c r="Q148" s="98">
        <f t="shared" si="158"/>
        <v>1851.1842463276778</v>
      </c>
      <c r="R148" s="139"/>
    </row>
    <row r="149" spans="1:1020" ht="106.15" customHeight="1" x14ac:dyDescent="0.25">
      <c r="A149" s="114" t="s">
        <v>49</v>
      </c>
      <c r="B149" s="32" t="s">
        <v>270</v>
      </c>
      <c r="C149" s="63">
        <v>10</v>
      </c>
      <c r="D149" s="3" t="s">
        <v>207</v>
      </c>
      <c r="E149" s="32" t="s">
        <v>325</v>
      </c>
      <c r="F149" s="50">
        <v>369</v>
      </c>
      <c r="G149" s="50">
        <f t="shared" si="90"/>
        <v>3690</v>
      </c>
      <c r="H149" s="69">
        <f t="shared" si="170"/>
        <v>16.746116529393536</v>
      </c>
      <c r="I149" s="69">
        <f t="shared" si="91"/>
        <v>167.46116529393535</v>
      </c>
      <c r="J149" s="69">
        <f t="shared" si="92"/>
        <v>385.74611652939353</v>
      </c>
      <c r="K149" s="68">
        <f t="shared" si="93"/>
        <v>3857.4611652939352</v>
      </c>
      <c r="L149" s="68">
        <f t="shared" si="94"/>
        <v>466.75280100056614</v>
      </c>
      <c r="M149" s="95">
        <f t="shared" si="95"/>
        <v>4667.5280100056616</v>
      </c>
      <c r="N149" s="97">
        <f t="shared" si="155"/>
        <v>26.450799645580503</v>
      </c>
      <c r="O149" s="130">
        <f t="shared" si="156"/>
        <v>264.50799645580503</v>
      </c>
      <c r="P149" s="97">
        <f t="shared" si="157"/>
        <v>493.20360064614664</v>
      </c>
      <c r="Q149" s="98">
        <f t="shared" si="158"/>
        <v>4932.036006461467</v>
      </c>
      <c r="R149" s="139"/>
    </row>
    <row r="150" spans="1:1020" ht="106.15" customHeight="1" x14ac:dyDescent="0.25">
      <c r="A150" s="114" t="s">
        <v>49</v>
      </c>
      <c r="B150" s="32" t="s">
        <v>205</v>
      </c>
      <c r="C150" s="63">
        <v>5</v>
      </c>
      <c r="D150" s="3" t="s">
        <v>202</v>
      </c>
      <c r="E150" s="32" t="s">
        <v>204</v>
      </c>
      <c r="F150" s="50">
        <v>453.75</v>
      </c>
      <c r="G150" s="50">
        <f t="shared" si="90"/>
        <v>2268.75</v>
      </c>
      <c r="H150" s="69">
        <f t="shared" si="170"/>
        <v>20.592277439599776</v>
      </c>
      <c r="I150" s="69">
        <f t="shared" si="91"/>
        <v>102.96138719799887</v>
      </c>
      <c r="J150" s="69">
        <f t="shared" si="92"/>
        <v>474.3422774395998</v>
      </c>
      <c r="K150" s="68">
        <f t="shared" si="93"/>
        <v>2371.7113871979991</v>
      </c>
      <c r="L150" s="68">
        <f t="shared" si="94"/>
        <v>573.95415570191574</v>
      </c>
      <c r="M150" s="95">
        <f t="shared" si="95"/>
        <v>2869.770778509579</v>
      </c>
      <c r="N150" s="97">
        <f t="shared" si="155"/>
        <v>32.525881678000417</v>
      </c>
      <c r="O150" s="130">
        <f t="shared" si="156"/>
        <v>162.62940839000208</v>
      </c>
      <c r="P150" s="97">
        <f t="shared" si="157"/>
        <v>606.48003737991621</v>
      </c>
      <c r="Q150" s="98">
        <f t="shared" si="158"/>
        <v>3032.4001868995811</v>
      </c>
      <c r="R150" s="139"/>
    </row>
    <row r="151" spans="1:1020" ht="106.15" customHeight="1" x14ac:dyDescent="0.25">
      <c r="A151" s="114" t="s">
        <v>49</v>
      </c>
      <c r="B151" s="32" t="s">
        <v>206</v>
      </c>
      <c r="C151" s="63">
        <v>5</v>
      </c>
      <c r="D151" s="3" t="s">
        <v>202</v>
      </c>
      <c r="E151" s="32" t="s">
        <v>203</v>
      </c>
      <c r="F151" s="50">
        <v>453.75</v>
      </c>
      <c r="G151" s="50">
        <f t="shared" si="90"/>
        <v>2268.75</v>
      </c>
      <c r="H151" s="69">
        <f t="shared" si="170"/>
        <v>20.592277439599776</v>
      </c>
      <c r="I151" s="69">
        <f t="shared" si="91"/>
        <v>102.96138719799887</v>
      </c>
      <c r="J151" s="69">
        <f t="shared" si="92"/>
        <v>474.3422774395998</v>
      </c>
      <c r="K151" s="68">
        <f t="shared" si="93"/>
        <v>2371.7113871979991</v>
      </c>
      <c r="L151" s="68">
        <f t="shared" si="94"/>
        <v>573.95415570191574</v>
      </c>
      <c r="M151" s="95">
        <f t="shared" si="95"/>
        <v>2869.770778509579</v>
      </c>
      <c r="N151" s="97">
        <f t="shared" si="155"/>
        <v>32.525881678000417</v>
      </c>
      <c r="O151" s="130">
        <f t="shared" si="156"/>
        <v>162.62940839000208</v>
      </c>
      <c r="P151" s="97">
        <f t="shared" si="157"/>
        <v>606.48003737991621</v>
      </c>
      <c r="Q151" s="98">
        <f t="shared" si="158"/>
        <v>3032.4001868995811</v>
      </c>
      <c r="R151" s="139"/>
    </row>
    <row r="152" spans="1:1020" s="5" customFormat="1" ht="111.4" customHeight="1" x14ac:dyDescent="0.25">
      <c r="A152" s="114" t="s">
        <v>49</v>
      </c>
      <c r="B152" s="7" t="s">
        <v>185</v>
      </c>
      <c r="C152" s="65">
        <v>2</v>
      </c>
      <c r="D152" s="7" t="s">
        <v>188</v>
      </c>
      <c r="E152" s="7" t="s">
        <v>186</v>
      </c>
      <c r="F152" s="50">
        <v>722.5</v>
      </c>
      <c r="G152" s="50">
        <f t="shared" si="90"/>
        <v>1445</v>
      </c>
      <c r="H152" s="69">
        <f t="shared" si="170"/>
        <v>32.78880539969331</v>
      </c>
      <c r="I152" s="69">
        <f t="shared" si="91"/>
        <v>65.577610799386619</v>
      </c>
      <c r="J152" s="69">
        <f t="shared" si="92"/>
        <v>755.28880539969327</v>
      </c>
      <c r="K152" s="68">
        <f t="shared" si="93"/>
        <v>1510.5776107993865</v>
      </c>
      <c r="L152" s="68">
        <f t="shared" si="94"/>
        <v>913.89945453362884</v>
      </c>
      <c r="M152" s="95">
        <f t="shared" si="95"/>
        <v>1827.7989090672577</v>
      </c>
      <c r="N152" s="97">
        <f t="shared" si="155"/>
        <v>51.790522341278901</v>
      </c>
      <c r="O152" s="130">
        <f t="shared" si="156"/>
        <v>103.5810446825578</v>
      </c>
      <c r="P152" s="97">
        <f t="shared" si="157"/>
        <v>965.68997687490776</v>
      </c>
      <c r="Q152" s="98">
        <f t="shared" si="158"/>
        <v>1931.3799537498155</v>
      </c>
      <c r="R152" s="141"/>
    </row>
    <row r="153" spans="1:1020" s="5" customFormat="1" ht="111.4" customHeight="1" x14ac:dyDescent="0.25">
      <c r="A153" s="114" t="s">
        <v>49</v>
      </c>
      <c r="B153" s="7" t="s">
        <v>190</v>
      </c>
      <c r="C153" s="65">
        <v>2</v>
      </c>
      <c r="D153" s="7">
        <v>1500</v>
      </c>
      <c r="E153" s="7" t="s">
        <v>191</v>
      </c>
      <c r="F153" s="50">
        <v>1055</v>
      </c>
      <c r="G153" s="50">
        <f t="shared" si="90"/>
        <v>2110</v>
      </c>
      <c r="H153" s="69">
        <f>85000/1872971.56*F153</f>
        <v>47.878463247995072</v>
      </c>
      <c r="I153" s="69">
        <f t="shared" si="91"/>
        <v>95.756926495990143</v>
      </c>
      <c r="J153" s="69">
        <f t="shared" si="92"/>
        <v>1102.8784632479951</v>
      </c>
      <c r="K153" s="68">
        <f t="shared" si="93"/>
        <v>2205.7569264959902</v>
      </c>
      <c r="L153" s="68">
        <f t="shared" si="94"/>
        <v>1334.4829405300741</v>
      </c>
      <c r="M153" s="95">
        <f t="shared" si="95"/>
        <v>2668.9658810601481</v>
      </c>
      <c r="N153" s="97">
        <f t="shared" si="155"/>
        <v>75.624914975846707</v>
      </c>
      <c r="O153" s="130">
        <f t="shared" si="156"/>
        <v>151.24982995169341</v>
      </c>
      <c r="P153" s="97">
        <f t="shared" si="157"/>
        <v>1410.1078555059207</v>
      </c>
      <c r="Q153" s="98">
        <f t="shared" si="158"/>
        <v>2820.2157110118414</v>
      </c>
      <c r="R153" s="141"/>
    </row>
    <row r="154" spans="1:1020" x14ac:dyDescent="0.25">
      <c r="A154" s="144" t="s">
        <v>53</v>
      </c>
      <c r="B154" s="29" t="s">
        <v>50</v>
      </c>
      <c r="C154" s="103"/>
      <c r="D154" s="42"/>
      <c r="E154" s="31"/>
      <c r="F154" s="51"/>
      <c r="G154" s="51"/>
      <c r="H154" s="51"/>
      <c r="I154" s="51"/>
      <c r="J154" s="51"/>
      <c r="K154" s="51"/>
      <c r="L154" s="51"/>
      <c r="M154" s="96"/>
      <c r="N154" s="96"/>
      <c r="O154" s="96"/>
      <c r="P154" s="134"/>
      <c r="Q154" s="99"/>
      <c r="R154" s="149">
        <f>SUM(Q155:Q171)</f>
        <v>263447.57739524555</v>
      </c>
    </row>
    <row r="155" spans="1:1020" customFormat="1" ht="108" customHeight="1" x14ac:dyDescent="0.25">
      <c r="A155" s="226">
        <v>117</v>
      </c>
      <c r="B155" s="32" t="s">
        <v>450</v>
      </c>
      <c r="C155" s="63">
        <v>1</v>
      </c>
      <c r="D155" s="63"/>
      <c r="E155" s="32" t="s">
        <v>389</v>
      </c>
      <c r="F155" s="72">
        <v>87000</v>
      </c>
      <c r="G155" s="72">
        <f>C155*F155</f>
        <v>87000</v>
      </c>
      <c r="H155" s="58">
        <f>87000/1060540*F155</f>
        <v>7136.9302430837124</v>
      </c>
      <c r="I155" s="58">
        <f t="shared" ref="I155" si="171">C155*H155</f>
        <v>7136.9302430837124</v>
      </c>
      <c r="J155" s="58">
        <f t="shared" ref="J155" si="172">F155+H155</f>
        <v>94136.930243083712</v>
      </c>
      <c r="K155" s="56">
        <f t="shared" ref="K155" si="173">G155+I155</f>
        <v>94136.930243083712</v>
      </c>
      <c r="L155" s="57">
        <f t="shared" ref="L155" si="174">J155*1.21</f>
        <v>113905.68559413128</v>
      </c>
      <c r="M155" s="56">
        <f t="shared" ref="M155" si="175">K155*1.21</f>
        <v>113905.68559413128</v>
      </c>
      <c r="N155" s="97">
        <f t="shared" ref="N155" si="176">287012/5064635.35*L155</f>
        <v>6455.0152922150273</v>
      </c>
      <c r="O155" s="130">
        <f t="shared" ref="O155" si="177">C155*N155</f>
        <v>6455.0152922150273</v>
      </c>
      <c r="P155" s="97">
        <f t="shared" ref="P155" si="178">L155+N155</f>
        <v>120360.70088634631</v>
      </c>
      <c r="Q155" s="98">
        <f t="shared" ref="Q155" si="179">M155+O155</f>
        <v>120360.70088634631</v>
      </c>
      <c r="R155" s="139"/>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c r="IW155" s="1"/>
      <c r="IX155" s="1"/>
      <c r="IY155" s="1"/>
      <c r="IZ155" s="1"/>
      <c r="JA155" s="1"/>
      <c r="JB155" s="1"/>
      <c r="JC155" s="1"/>
      <c r="JD155" s="1"/>
      <c r="JE155" s="1"/>
      <c r="JF155" s="1"/>
      <c r="JG155" s="1"/>
      <c r="JH155" s="1"/>
      <c r="JI155" s="1"/>
      <c r="JJ155" s="1"/>
      <c r="JK155" s="1"/>
      <c r="JL155" s="1"/>
      <c r="JM155" s="1"/>
      <c r="JN155" s="1"/>
      <c r="JO155" s="1"/>
      <c r="JP155" s="1"/>
      <c r="JQ155" s="1"/>
      <c r="JR155" s="1"/>
      <c r="JS155" s="1"/>
      <c r="JT155" s="1"/>
      <c r="JU155" s="1"/>
      <c r="JV155" s="1"/>
      <c r="JW155" s="1"/>
      <c r="JX155" s="1"/>
      <c r="JY155" s="1"/>
      <c r="JZ155" s="1"/>
      <c r="KA155" s="1"/>
      <c r="KB155" s="1"/>
      <c r="KC155" s="1"/>
      <c r="KD155" s="1"/>
      <c r="KE155" s="1"/>
      <c r="KF155" s="1"/>
      <c r="KG155" s="1"/>
      <c r="KH155" s="1"/>
      <c r="KI155" s="1"/>
      <c r="KJ155" s="1"/>
      <c r="KK155" s="1"/>
      <c r="KL155" s="1"/>
      <c r="KM155" s="1"/>
      <c r="KN155" s="1"/>
      <c r="KO155" s="1"/>
      <c r="KP155" s="1"/>
      <c r="KQ155" s="1"/>
      <c r="KR155" s="1"/>
      <c r="KS155" s="1"/>
      <c r="KT155" s="1"/>
      <c r="KU155" s="1"/>
      <c r="KV155" s="1"/>
      <c r="KW155" s="1"/>
      <c r="KX155" s="1"/>
      <c r="KY155" s="1"/>
      <c r="KZ155" s="1"/>
      <c r="LA155" s="1"/>
      <c r="LB155" s="1"/>
      <c r="LC155" s="1"/>
      <c r="LD155" s="1"/>
      <c r="LE155" s="1"/>
      <c r="LF155" s="1"/>
      <c r="LG155" s="1"/>
      <c r="LH155" s="1"/>
      <c r="LI155" s="1"/>
      <c r="LJ155" s="1"/>
      <c r="LK155" s="1"/>
      <c r="LL155" s="1"/>
      <c r="LM155" s="1"/>
      <c r="LN155" s="1"/>
      <c r="LO155" s="1"/>
      <c r="LP155" s="1"/>
      <c r="LQ155" s="1"/>
      <c r="LR155" s="1"/>
      <c r="LS155" s="1"/>
      <c r="LT155" s="1"/>
      <c r="LU155" s="1"/>
      <c r="LV155" s="1"/>
      <c r="LW155" s="1"/>
      <c r="LX155" s="1"/>
      <c r="LY155" s="1"/>
      <c r="LZ155" s="1"/>
      <c r="MA155" s="1"/>
      <c r="MB155" s="1"/>
      <c r="MC155" s="1"/>
      <c r="MD155" s="1"/>
      <c r="ME155" s="1"/>
      <c r="MF155" s="1"/>
      <c r="MG155" s="1"/>
      <c r="MH155" s="1"/>
      <c r="MI155" s="1"/>
      <c r="MJ155" s="1"/>
      <c r="MK155" s="1"/>
      <c r="ML155" s="1"/>
      <c r="MM155" s="1"/>
      <c r="MN155" s="1"/>
      <c r="MO155" s="1"/>
      <c r="MP155" s="1"/>
      <c r="MQ155" s="1"/>
      <c r="MR155" s="1"/>
      <c r="MS155" s="1"/>
      <c r="MT155" s="1"/>
      <c r="MU155" s="1"/>
      <c r="MV155" s="1"/>
      <c r="MW155" s="1"/>
      <c r="MX155" s="1"/>
      <c r="MY155" s="1"/>
      <c r="MZ155" s="1"/>
      <c r="NA155" s="1"/>
      <c r="NB155" s="1"/>
      <c r="NC155" s="1"/>
      <c r="ND155" s="1"/>
      <c r="NE155" s="1"/>
      <c r="NF155" s="1"/>
      <c r="NG155" s="1"/>
      <c r="NH155" s="1"/>
      <c r="NI155" s="1"/>
      <c r="NJ155" s="1"/>
      <c r="NK155" s="1"/>
      <c r="NL155" s="1"/>
      <c r="NM155" s="1"/>
      <c r="NN155" s="1"/>
      <c r="NO155" s="1"/>
      <c r="NP155" s="1"/>
      <c r="NQ155" s="1"/>
      <c r="NR155" s="1"/>
      <c r="NS155" s="1"/>
      <c r="NT155" s="1"/>
      <c r="NU155" s="1"/>
      <c r="NV155" s="1"/>
      <c r="NW155" s="1"/>
      <c r="NX155" s="1"/>
      <c r="NY155" s="1"/>
      <c r="NZ155" s="1"/>
      <c r="OA155" s="1"/>
      <c r="OB155" s="1"/>
      <c r="OC155" s="1"/>
      <c r="OD155" s="1"/>
      <c r="OE155" s="1"/>
      <c r="OF155" s="1"/>
      <c r="OG155" s="1"/>
      <c r="OH155" s="1"/>
      <c r="OI155" s="1"/>
      <c r="OJ155" s="1"/>
      <c r="OK155" s="1"/>
      <c r="OL155" s="1"/>
      <c r="OM155" s="1"/>
      <c r="ON155" s="1"/>
      <c r="OO155" s="1"/>
      <c r="OP155" s="1"/>
      <c r="OQ155" s="1"/>
      <c r="OR155" s="1"/>
      <c r="OS155" s="1"/>
      <c r="OT155" s="1"/>
      <c r="OU155" s="1"/>
      <c r="OV155" s="1"/>
      <c r="OW155" s="1"/>
      <c r="OX155" s="1"/>
      <c r="OY155" s="1"/>
      <c r="OZ155" s="1"/>
      <c r="PA155" s="1"/>
      <c r="PB155" s="1"/>
      <c r="PC155" s="1"/>
      <c r="PD155" s="1"/>
      <c r="PE155" s="1"/>
      <c r="PF155" s="1"/>
      <c r="PG155" s="1"/>
      <c r="PH155" s="1"/>
      <c r="PI155" s="1"/>
      <c r="PJ155" s="1"/>
      <c r="PK155" s="1"/>
      <c r="PL155" s="1"/>
      <c r="PM155" s="1"/>
      <c r="PN155" s="1"/>
      <c r="PO155" s="1"/>
      <c r="PP155" s="1"/>
      <c r="PQ155" s="1"/>
      <c r="PR155" s="1"/>
      <c r="PS155" s="1"/>
      <c r="PT155" s="1"/>
      <c r="PU155" s="1"/>
      <c r="PV155" s="1"/>
      <c r="PW155" s="1"/>
      <c r="PX155" s="1"/>
      <c r="PY155" s="1"/>
      <c r="PZ155" s="1"/>
      <c r="QA155" s="1"/>
      <c r="QB155" s="1"/>
      <c r="QC155" s="1"/>
      <c r="QD155" s="1"/>
      <c r="QE155" s="1"/>
      <c r="QF155" s="1"/>
      <c r="QG155" s="1"/>
      <c r="QH155" s="1"/>
      <c r="QI155" s="1"/>
      <c r="QJ155" s="1"/>
      <c r="QK155" s="1"/>
      <c r="QL155" s="1"/>
      <c r="QM155" s="1"/>
      <c r="QN155" s="1"/>
      <c r="QO155" s="1"/>
      <c r="QP155" s="1"/>
      <c r="QQ155" s="1"/>
      <c r="QR155" s="1"/>
      <c r="QS155" s="1"/>
      <c r="QT155" s="1"/>
      <c r="QU155" s="1"/>
      <c r="QV155" s="1"/>
      <c r="QW155" s="1"/>
      <c r="QX155" s="1"/>
      <c r="QY155" s="1"/>
      <c r="QZ155" s="1"/>
      <c r="RA155" s="1"/>
      <c r="RB155" s="1"/>
      <c r="RC155" s="1"/>
      <c r="RD155" s="1"/>
      <c r="RE155" s="1"/>
      <c r="RF155" s="1"/>
      <c r="RG155" s="1"/>
      <c r="RH155" s="1"/>
      <c r="RI155" s="1"/>
      <c r="RJ155" s="1"/>
      <c r="RK155" s="1"/>
      <c r="RL155" s="1"/>
      <c r="RM155" s="1"/>
      <c r="RN155" s="1"/>
      <c r="RO155" s="1"/>
      <c r="RP155" s="1"/>
      <c r="RQ155" s="1"/>
      <c r="RR155" s="1"/>
      <c r="RS155" s="1"/>
      <c r="RT155" s="1"/>
      <c r="RU155" s="1"/>
      <c r="RV155" s="1"/>
      <c r="RW155" s="1"/>
      <c r="RX155" s="1"/>
      <c r="RY155" s="1"/>
      <c r="RZ155" s="1"/>
      <c r="SA155" s="1"/>
      <c r="SB155" s="1"/>
      <c r="SC155" s="1"/>
      <c r="SD155" s="1"/>
      <c r="SE155" s="1"/>
      <c r="SF155" s="1"/>
      <c r="SG155" s="1"/>
      <c r="SH155" s="1"/>
      <c r="SI155" s="1"/>
      <c r="SJ155" s="1"/>
      <c r="SK155" s="1"/>
      <c r="SL155" s="1"/>
      <c r="SM155" s="1"/>
      <c r="SN155" s="1"/>
      <c r="SO155" s="1"/>
      <c r="SP155" s="1"/>
      <c r="SQ155" s="1"/>
      <c r="SR155" s="1"/>
      <c r="SS155" s="1"/>
      <c r="ST155" s="1"/>
      <c r="SU155" s="1"/>
      <c r="SV155" s="1"/>
      <c r="SW155" s="1"/>
      <c r="SX155" s="1"/>
      <c r="SY155" s="1"/>
      <c r="SZ155" s="1"/>
      <c r="TA155" s="1"/>
      <c r="TB155" s="1"/>
      <c r="TC155" s="1"/>
      <c r="TD155" s="1"/>
      <c r="TE155" s="1"/>
      <c r="TF155" s="1"/>
      <c r="TG155" s="1"/>
      <c r="TH155" s="1"/>
      <c r="TI155" s="1"/>
      <c r="TJ155" s="1"/>
      <c r="TK155" s="1"/>
      <c r="TL155" s="1"/>
      <c r="TM155" s="1"/>
      <c r="TN155" s="1"/>
      <c r="TO155" s="1"/>
      <c r="TP155" s="1"/>
      <c r="TQ155" s="1"/>
      <c r="TR155" s="1"/>
      <c r="TS155" s="1"/>
      <c r="TT155" s="1"/>
      <c r="TU155" s="1"/>
      <c r="TV155" s="1"/>
      <c r="TW155" s="1"/>
      <c r="TX155" s="1"/>
      <c r="TY155" s="1"/>
      <c r="TZ155" s="1"/>
      <c r="UA155" s="1"/>
      <c r="UB155" s="1"/>
      <c r="UC155" s="1"/>
      <c r="UD155" s="1"/>
      <c r="UE155" s="1"/>
      <c r="UF155" s="1"/>
      <c r="UG155" s="1"/>
      <c r="UH155" s="1"/>
      <c r="UI155" s="1"/>
      <c r="UJ155" s="1"/>
      <c r="UK155" s="1"/>
      <c r="UL155" s="1"/>
      <c r="UM155" s="1"/>
      <c r="UN155" s="1"/>
      <c r="UO155" s="1"/>
      <c r="UP155" s="1"/>
      <c r="UQ155" s="1"/>
      <c r="UR155" s="1"/>
      <c r="US155" s="1"/>
      <c r="UT155" s="1"/>
      <c r="UU155" s="1"/>
      <c r="UV155" s="1"/>
      <c r="UW155" s="1"/>
      <c r="UX155" s="1"/>
      <c r="UY155" s="1"/>
      <c r="UZ155" s="1"/>
      <c r="VA155" s="1"/>
      <c r="VB155" s="1"/>
      <c r="VC155" s="1"/>
      <c r="VD155" s="1"/>
      <c r="VE155" s="1"/>
      <c r="VF155" s="1"/>
      <c r="VG155" s="1"/>
      <c r="VH155" s="1"/>
      <c r="VI155" s="1"/>
      <c r="VJ155" s="1"/>
      <c r="VK155" s="1"/>
      <c r="VL155" s="1"/>
      <c r="VM155" s="1"/>
      <c r="VN155" s="1"/>
      <c r="VO155" s="1"/>
      <c r="VP155" s="1"/>
      <c r="VQ155" s="1"/>
      <c r="VR155" s="1"/>
      <c r="VS155" s="1"/>
      <c r="VT155" s="1"/>
      <c r="VU155" s="1"/>
      <c r="VV155" s="1"/>
      <c r="VW155" s="1"/>
      <c r="VX155" s="1"/>
      <c r="VY155" s="1"/>
      <c r="VZ155" s="1"/>
      <c r="WA155" s="1"/>
      <c r="WB155" s="1"/>
      <c r="WC155" s="1"/>
      <c r="WD155" s="1"/>
      <c r="WE155" s="1"/>
      <c r="WF155" s="1"/>
      <c r="WG155" s="1"/>
      <c r="WH155" s="1"/>
      <c r="WI155" s="1"/>
      <c r="WJ155" s="1"/>
      <c r="WK155" s="1"/>
      <c r="WL155" s="1"/>
      <c r="WM155" s="1"/>
      <c r="WN155" s="1"/>
      <c r="WO155" s="1"/>
      <c r="WP155" s="1"/>
      <c r="WQ155" s="1"/>
      <c r="WR155" s="1"/>
      <c r="WS155" s="1"/>
      <c r="WT155" s="1"/>
      <c r="WU155" s="1"/>
      <c r="WV155" s="1"/>
      <c r="WW155" s="1"/>
      <c r="WX155" s="1"/>
      <c r="WY155" s="1"/>
      <c r="WZ155" s="1"/>
      <c r="XA155" s="1"/>
      <c r="XB155" s="1"/>
      <c r="XC155" s="1"/>
      <c r="XD155" s="1"/>
      <c r="XE155" s="1"/>
      <c r="XF155" s="1"/>
      <c r="XG155" s="1"/>
      <c r="XH155" s="1"/>
      <c r="XI155" s="1"/>
      <c r="XJ155" s="1"/>
      <c r="XK155" s="1"/>
      <c r="XL155" s="1"/>
      <c r="XM155" s="1"/>
      <c r="XN155" s="1"/>
      <c r="XO155" s="1"/>
      <c r="XP155" s="1"/>
      <c r="XQ155" s="1"/>
      <c r="XR155" s="1"/>
      <c r="XS155" s="1"/>
      <c r="XT155" s="1"/>
      <c r="XU155" s="1"/>
      <c r="XV155" s="1"/>
      <c r="XW155" s="1"/>
      <c r="XX155" s="1"/>
      <c r="XY155" s="1"/>
      <c r="XZ155" s="1"/>
      <c r="YA155" s="1"/>
      <c r="YB155" s="1"/>
      <c r="YC155" s="1"/>
      <c r="YD155" s="1"/>
      <c r="YE155" s="1"/>
      <c r="YF155" s="1"/>
      <c r="YG155" s="1"/>
      <c r="YH155" s="1"/>
      <c r="YI155" s="1"/>
      <c r="YJ155" s="1"/>
      <c r="YK155" s="1"/>
      <c r="YL155" s="1"/>
      <c r="YM155" s="1"/>
      <c r="YN155" s="1"/>
      <c r="YO155" s="1"/>
      <c r="YP155" s="1"/>
      <c r="YQ155" s="1"/>
      <c r="YR155" s="1"/>
      <c r="YS155" s="1"/>
      <c r="YT155" s="1"/>
      <c r="YU155" s="1"/>
      <c r="YV155" s="1"/>
      <c r="YW155" s="1"/>
      <c r="YX155" s="1"/>
      <c r="YY155" s="1"/>
      <c r="YZ155" s="1"/>
      <c r="ZA155" s="1"/>
      <c r="ZB155" s="1"/>
      <c r="ZC155" s="1"/>
      <c r="ZD155" s="1"/>
      <c r="ZE155" s="1"/>
      <c r="ZF155" s="1"/>
      <c r="ZG155" s="1"/>
      <c r="ZH155" s="1"/>
      <c r="ZI155" s="1"/>
      <c r="ZJ155" s="1"/>
      <c r="ZK155" s="1"/>
      <c r="ZL155" s="1"/>
      <c r="ZM155" s="1"/>
      <c r="ZN155" s="1"/>
      <c r="ZO155" s="1"/>
      <c r="ZP155" s="1"/>
      <c r="ZQ155" s="1"/>
      <c r="ZR155" s="1"/>
      <c r="ZS155" s="1"/>
      <c r="ZT155" s="1"/>
      <c r="ZU155" s="1"/>
      <c r="ZV155" s="1"/>
      <c r="ZW155" s="1"/>
      <c r="ZX155" s="1"/>
      <c r="ZY155" s="1"/>
      <c r="ZZ155" s="1"/>
      <c r="AAA155" s="1"/>
      <c r="AAB155" s="1"/>
      <c r="AAC155" s="1"/>
      <c r="AAD155" s="1"/>
      <c r="AAE155" s="1"/>
      <c r="AAF155" s="1"/>
      <c r="AAG155" s="1"/>
      <c r="AAH155" s="1"/>
      <c r="AAI155" s="1"/>
      <c r="AAJ155" s="1"/>
      <c r="AAK155" s="1"/>
      <c r="AAL155" s="1"/>
      <c r="AAM155" s="1"/>
      <c r="AAN155" s="1"/>
      <c r="AAO155" s="1"/>
      <c r="AAP155" s="1"/>
      <c r="AAQ155" s="1"/>
      <c r="AAR155" s="1"/>
      <c r="AAS155" s="1"/>
      <c r="AAT155" s="1"/>
      <c r="AAU155" s="1"/>
      <c r="AAV155" s="1"/>
      <c r="AAW155" s="1"/>
      <c r="AAX155" s="1"/>
      <c r="AAY155" s="1"/>
      <c r="AAZ155" s="1"/>
      <c r="ABA155" s="1"/>
      <c r="ABB155" s="1"/>
      <c r="ABC155" s="1"/>
      <c r="ABD155" s="1"/>
      <c r="ABE155" s="1"/>
      <c r="ABF155" s="1"/>
      <c r="ABG155" s="1"/>
      <c r="ABH155" s="1"/>
      <c r="ABI155" s="1"/>
      <c r="ABJ155" s="1"/>
      <c r="ABK155" s="1"/>
      <c r="ABL155" s="1"/>
      <c r="ABM155" s="1"/>
      <c r="ABN155" s="1"/>
      <c r="ABO155" s="1"/>
      <c r="ABP155" s="1"/>
      <c r="ABQ155" s="1"/>
      <c r="ABR155" s="1"/>
      <c r="ABS155" s="1"/>
      <c r="ABT155" s="1"/>
      <c r="ABU155" s="1"/>
      <c r="ABV155" s="1"/>
      <c r="ABW155" s="1"/>
      <c r="ABX155" s="1"/>
      <c r="ABY155" s="1"/>
      <c r="ABZ155" s="1"/>
      <c r="ACA155" s="1"/>
      <c r="ACB155" s="1"/>
      <c r="ACC155" s="1"/>
      <c r="ACD155" s="1"/>
      <c r="ACE155" s="1"/>
      <c r="ACF155" s="1"/>
      <c r="ACG155" s="1"/>
      <c r="ACH155" s="1"/>
      <c r="ACI155" s="1"/>
      <c r="ACJ155" s="1"/>
      <c r="ACK155" s="1"/>
      <c r="ACL155" s="1"/>
      <c r="ACM155" s="1"/>
      <c r="ACN155" s="1"/>
      <c r="ACO155" s="1"/>
      <c r="ACP155" s="1"/>
      <c r="ACQ155" s="1"/>
      <c r="ACR155" s="1"/>
      <c r="ACS155" s="1"/>
      <c r="ACT155" s="1"/>
      <c r="ACU155" s="1"/>
      <c r="ACV155" s="1"/>
      <c r="ACW155" s="1"/>
      <c r="ACX155" s="1"/>
      <c r="ACY155" s="1"/>
      <c r="ACZ155" s="1"/>
      <c r="ADA155" s="1"/>
      <c r="ADB155" s="1"/>
      <c r="ADC155" s="1"/>
      <c r="ADD155" s="1"/>
      <c r="ADE155" s="1"/>
      <c r="ADF155" s="1"/>
      <c r="ADG155" s="1"/>
      <c r="ADH155" s="1"/>
      <c r="ADI155" s="1"/>
      <c r="ADJ155" s="1"/>
      <c r="ADK155" s="1"/>
      <c r="ADL155" s="1"/>
      <c r="ADM155" s="1"/>
      <c r="ADN155" s="1"/>
      <c r="ADO155" s="1"/>
      <c r="ADP155" s="1"/>
      <c r="ADQ155" s="1"/>
      <c r="ADR155" s="1"/>
      <c r="ADS155" s="1"/>
      <c r="ADT155" s="1"/>
      <c r="ADU155" s="1"/>
      <c r="ADV155" s="1"/>
      <c r="ADW155" s="1"/>
      <c r="ADX155" s="1"/>
      <c r="ADY155" s="1"/>
      <c r="ADZ155" s="1"/>
      <c r="AEA155" s="1"/>
      <c r="AEB155" s="1"/>
      <c r="AEC155" s="1"/>
      <c r="AED155" s="1"/>
      <c r="AEE155" s="1"/>
      <c r="AEF155" s="1"/>
      <c r="AEG155" s="1"/>
      <c r="AEH155" s="1"/>
      <c r="AEI155" s="1"/>
      <c r="AEJ155" s="1"/>
      <c r="AEK155" s="1"/>
      <c r="AEL155" s="1"/>
      <c r="AEM155" s="1"/>
      <c r="AEN155" s="1"/>
      <c r="AEO155" s="1"/>
      <c r="AEP155" s="1"/>
      <c r="AEQ155" s="1"/>
      <c r="AER155" s="1"/>
      <c r="AES155" s="1"/>
      <c r="AET155" s="1"/>
      <c r="AEU155" s="1"/>
      <c r="AEV155" s="1"/>
      <c r="AEW155" s="1"/>
      <c r="AEX155" s="1"/>
      <c r="AEY155" s="1"/>
      <c r="AEZ155" s="1"/>
      <c r="AFA155" s="1"/>
      <c r="AFB155" s="1"/>
      <c r="AFC155" s="1"/>
      <c r="AFD155" s="1"/>
      <c r="AFE155" s="1"/>
      <c r="AFF155" s="1"/>
      <c r="AFG155" s="1"/>
      <c r="AFH155" s="1"/>
      <c r="AFI155" s="1"/>
      <c r="AFJ155" s="1"/>
      <c r="AFK155" s="1"/>
      <c r="AFL155" s="1"/>
      <c r="AFM155" s="1"/>
      <c r="AFN155" s="1"/>
      <c r="AFO155" s="1"/>
      <c r="AFP155" s="1"/>
      <c r="AFQ155" s="1"/>
      <c r="AFR155" s="1"/>
      <c r="AFS155" s="1"/>
      <c r="AFT155" s="1"/>
      <c r="AFU155" s="1"/>
      <c r="AFV155" s="1"/>
      <c r="AFW155" s="1"/>
      <c r="AFX155" s="1"/>
      <c r="AFY155" s="1"/>
      <c r="AFZ155" s="1"/>
      <c r="AGA155" s="1"/>
      <c r="AGB155" s="1"/>
      <c r="AGC155" s="1"/>
      <c r="AGD155" s="1"/>
      <c r="AGE155" s="1"/>
      <c r="AGF155" s="1"/>
      <c r="AGG155" s="1"/>
      <c r="AGH155" s="1"/>
      <c r="AGI155" s="1"/>
      <c r="AGJ155" s="1"/>
      <c r="AGK155" s="1"/>
      <c r="AGL155" s="1"/>
      <c r="AGM155" s="1"/>
      <c r="AGN155" s="1"/>
      <c r="AGO155" s="1"/>
      <c r="AGP155" s="1"/>
      <c r="AGQ155" s="1"/>
      <c r="AGR155" s="1"/>
      <c r="AGS155" s="1"/>
      <c r="AGT155" s="1"/>
      <c r="AGU155" s="1"/>
      <c r="AGV155" s="1"/>
      <c r="AGW155" s="1"/>
      <c r="AGX155" s="1"/>
      <c r="AGY155" s="1"/>
      <c r="AGZ155" s="1"/>
      <c r="AHA155" s="1"/>
      <c r="AHB155" s="1"/>
      <c r="AHC155" s="1"/>
      <c r="AHD155" s="1"/>
      <c r="AHE155" s="1"/>
      <c r="AHF155" s="1"/>
      <c r="AHG155" s="1"/>
      <c r="AHH155" s="1"/>
      <c r="AHI155" s="1"/>
      <c r="AHJ155" s="1"/>
      <c r="AHK155" s="1"/>
      <c r="AHL155" s="1"/>
      <c r="AHM155" s="1"/>
      <c r="AHN155" s="1"/>
      <c r="AHO155" s="1"/>
      <c r="AHP155" s="1"/>
      <c r="AHQ155" s="1"/>
      <c r="AHR155" s="1"/>
      <c r="AHS155" s="1"/>
      <c r="AHT155" s="1"/>
      <c r="AHU155" s="1"/>
      <c r="AHV155" s="1"/>
      <c r="AHW155" s="1"/>
      <c r="AHX155" s="1"/>
      <c r="AHY155" s="1"/>
      <c r="AHZ155" s="1"/>
      <c r="AIA155" s="1"/>
      <c r="AIB155" s="1"/>
      <c r="AIC155" s="1"/>
      <c r="AID155" s="1"/>
      <c r="AIE155" s="1"/>
      <c r="AIF155" s="1"/>
      <c r="AIG155" s="1"/>
      <c r="AIH155" s="1"/>
      <c r="AII155" s="1"/>
      <c r="AIJ155" s="1"/>
      <c r="AIK155" s="1"/>
      <c r="AIL155" s="1"/>
      <c r="AIM155" s="1"/>
      <c r="AIN155" s="1"/>
      <c r="AIO155" s="1"/>
      <c r="AIP155" s="1"/>
      <c r="AIQ155" s="1"/>
      <c r="AIR155" s="1"/>
      <c r="AIS155" s="1"/>
      <c r="AIT155" s="1"/>
      <c r="AIU155" s="1"/>
      <c r="AIV155" s="1"/>
      <c r="AIW155" s="1"/>
      <c r="AIX155" s="1"/>
      <c r="AIY155" s="1"/>
      <c r="AIZ155" s="1"/>
      <c r="AJA155" s="1"/>
      <c r="AJB155" s="1"/>
      <c r="AJC155" s="1"/>
      <c r="AJD155" s="1"/>
      <c r="AJE155" s="1"/>
      <c r="AJF155" s="1"/>
      <c r="AJG155" s="1"/>
      <c r="AJH155" s="1"/>
      <c r="AJI155" s="1"/>
      <c r="AJJ155" s="1"/>
      <c r="AJK155" s="1"/>
      <c r="AJL155" s="1"/>
      <c r="AJM155" s="1"/>
      <c r="AJN155" s="1"/>
      <c r="AJO155" s="1"/>
      <c r="AJP155" s="1"/>
      <c r="AJQ155" s="1"/>
      <c r="AJR155" s="1"/>
      <c r="AJS155" s="1"/>
      <c r="AJT155" s="1"/>
      <c r="AJU155" s="1"/>
      <c r="AJV155" s="1"/>
      <c r="AJW155" s="1"/>
      <c r="AJX155" s="1"/>
      <c r="AJY155" s="1"/>
      <c r="AJZ155" s="1"/>
      <c r="AKA155" s="1"/>
      <c r="AKB155" s="1"/>
      <c r="AKC155" s="1"/>
      <c r="AKD155" s="1"/>
      <c r="AKE155" s="1"/>
      <c r="AKF155" s="1"/>
      <c r="AKG155" s="1"/>
      <c r="AKH155" s="1"/>
      <c r="AKI155" s="1"/>
      <c r="AKJ155" s="1"/>
      <c r="AKK155" s="1"/>
      <c r="AKL155" s="1"/>
      <c r="AKM155" s="1"/>
      <c r="AKN155" s="1"/>
      <c r="AKO155" s="1"/>
      <c r="AKP155" s="1"/>
      <c r="AKQ155" s="1"/>
      <c r="AKR155" s="1"/>
      <c r="AKS155" s="1"/>
      <c r="AKT155" s="1"/>
      <c r="AKU155" s="1"/>
      <c r="AKV155" s="1"/>
      <c r="AKW155" s="1"/>
      <c r="AKX155" s="1"/>
      <c r="AKY155" s="1"/>
      <c r="AKZ155" s="1"/>
      <c r="ALA155" s="1"/>
      <c r="ALB155" s="1"/>
      <c r="ALC155" s="1"/>
      <c r="ALD155" s="1"/>
      <c r="ALE155" s="1"/>
      <c r="ALF155" s="1"/>
      <c r="ALG155" s="1"/>
      <c r="ALH155" s="1"/>
      <c r="ALI155" s="1"/>
      <c r="ALJ155" s="1"/>
      <c r="ALK155" s="1"/>
      <c r="ALL155" s="1"/>
      <c r="ALM155" s="1"/>
      <c r="ALN155" s="1"/>
      <c r="ALO155" s="1"/>
      <c r="ALP155" s="1"/>
      <c r="ALQ155" s="1"/>
      <c r="ALR155" s="1"/>
      <c r="ALS155" s="1"/>
      <c r="ALT155" s="1"/>
      <c r="ALU155" s="1"/>
      <c r="ALV155" s="1"/>
      <c r="ALW155" s="1"/>
      <c r="ALX155" s="1"/>
      <c r="ALY155" s="1"/>
      <c r="ALZ155" s="1"/>
      <c r="AMA155" s="1"/>
      <c r="AMB155" s="1"/>
      <c r="AMC155" s="1"/>
      <c r="AMD155" s="1"/>
      <c r="AME155" s="1"/>
      <c r="AMF155" s="1"/>
    </row>
    <row r="156" spans="1:1020" customFormat="1" ht="108" customHeight="1" x14ac:dyDescent="0.25">
      <c r="A156" s="228"/>
      <c r="B156" s="32" t="s">
        <v>448</v>
      </c>
      <c r="C156" s="63">
        <v>6</v>
      </c>
      <c r="D156" s="63"/>
      <c r="E156" s="32" t="s">
        <v>449</v>
      </c>
      <c r="F156" s="72">
        <v>350</v>
      </c>
      <c r="G156" s="72">
        <f>C156*F156</f>
        <v>2100</v>
      </c>
      <c r="H156" s="58">
        <f>87000/1060540*F156</f>
        <v>28.711788334244819</v>
      </c>
      <c r="I156" s="58">
        <f t="shared" ref="I156" si="180">C156*H156</f>
        <v>172.27073000546892</v>
      </c>
      <c r="J156" s="58">
        <f t="shared" ref="J156:K156" si="181">F156+H156</f>
        <v>378.71178833424483</v>
      </c>
      <c r="K156" s="56">
        <f t="shared" si="181"/>
        <v>2272.270730005469</v>
      </c>
      <c r="L156" s="57">
        <f t="shared" ref="L156:M156" si="182">J156*1.21</f>
        <v>458.24126388443625</v>
      </c>
      <c r="M156" s="56">
        <f t="shared" si="182"/>
        <v>2749.4475833066172</v>
      </c>
      <c r="N156" s="97">
        <f t="shared" si="155"/>
        <v>25.968452325002989</v>
      </c>
      <c r="O156" s="130">
        <f t="shared" si="156"/>
        <v>155.81071395001794</v>
      </c>
      <c r="P156" s="97">
        <f t="shared" si="157"/>
        <v>484.20971620943925</v>
      </c>
      <c r="Q156" s="98">
        <f t="shared" si="158"/>
        <v>2905.2582972566352</v>
      </c>
      <c r="R156" s="139"/>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c r="IW156" s="1"/>
      <c r="IX156" s="1"/>
      <c r="IY156" s="1"/>
      <c r="IZ156" s="1"/>
      <c r="JA156" s="1"/>
      <c r="JB156" s="1"/>
      <c r="JC156" s="1"/>
      <c r="JD156" s="1"/>
      <c r="JE156" s="1"/>
      <c r="JF156" s="1"/>
      <c r="JG156" s="1"/>
      <c r="JH156" s="1"/>
      <c r="JI156" s="1"/>
      <c r="JJ156" s="1"/>
      <c r="JK156" s="1"/>
      <c r="JL156" s="1"/>
      <c r="JM156" s="1"/>
      <c r="JN156" s="1"/>
      <c r="JO156" s="1"/>
      <c r="JP156" s="1"/>
      <c r="JQ156" s="1"/>
      <c r="JR156" s="1"/>
      <c r="JS156" s="1"/>
      <c r="JT156" s="1"/>
      <c r="JU156" s="1"/>
      <c r="JV156" s="1"/>
      <c r="JW156" s="1"/>
      <c r="JX156" s="1"/>
      <c r="JY156" s="1"/>
      <c r="JZ156" s="1"/>
      <c r="KA156" s="1"/>
      <c r="KB156" s="1"/>
      <c r="KC156" s="1"/>
      <c r="KD156" s="1"/>
      <c r="KE156" s="1"/>
      <c r="KF156" s="1"/>
      <c r="KG156" s="1"/>
      <c r="KH156" s="1"/>
      <c r="KI156" s="1"/>
      <c r="KJ156" s="1"/>
      <c r="KK156" s="1"/>
      <c r="KL156" s="1"/>
      <c r="KM156" s="1"/>
      <c r="KN156" s="1"/>
      <c r="KO156" s="1"/>
      <c r="KP156" s="1"/>
      <c r="KQ156" s="1"/>
      <c r="KR156" s="1"/>
      <c r="KS156" s="1"/>
      <c r="KT156" s="1"/>
      <c r="KU156" s="1"/>
      <c r="KV156" s="1"/>
      <c r="KW156" s="1"/>
      <c r="KX156" s="1"/>
      <c r="KY156" s="1"/>
      <c r="KZ156" s="1"/>
      <c r="LA156" s="1"/>
      <c r="LB156" s="1"/>
      <c r="LC156" s="1"/>
      <c r="LD156" s="1"/>
      <c r="LE156" s="1"/>
      <c r="LF156" s="1"/>
      <c r="LG156" s="1"/>
      <c r="LH156" s="1"/>
      <c r="LI156" s="1"/>
      <c r="LJ156" s="1"/>
      <c r="LK156" s="1"/>
      <c r="LL156" s="1"/>
      <c r="LM156" s="1"/>
      <c r="LN156" s="1"/>
      <c r="LO156" s="1"/>
      <c r="LP156" s="1"/>
      <c r="LQ156" s="1"/>
      <c r="LR156" s="1"/>
      <c r="LS156" s="1"/>
      <c r="LT156" s="1"/>
      <c r="LU156" s="1"/>
      <c r="LV156" s="1"/>
      <c r="LW156" s="1"/>
      <c r="LX156" s="1"/>
      <c r="LY156" s="1"/>
      <c r="LZ156" s="1"/>
      <c r="MA156" s="1"/>
      <c r="MB156" s="1"/>
      <c r="MC156" s="1"/>
      <c r="MD156" s="1"/>
      <c r="ME156" s="1"/>
      <c r="MF156" s="1"/>
      <c r="MG156" s="1"/>
      <c r="MH156" s="1"/>
      <c r="MI156" s="1"/>
      <c r="MJ156" s="1"/>
      <c r="MK156" s="1"/>
      <c r="ML156" s="1"/>
      <c r="MM156" s="1"/>
      <c r="MN156" s="1"/>
      <c r="MO156" s="1"/>
      <c r="MP156" s="1"/>
      <c r="MQ156" s="1"/>
      <c r="MR156" s="1"/>
      <c r="MS156" s="1"/>
      <c r="MT156" s="1"/>
      <c r="MU156" s="1"/>
      <c r="MV156" s="1"/>
      <c r="MW156" s="1"/>
      <c r="MX156" s="1"/>
      <c r="MY156" s="1"/>
      <c r="MZ156" s="1"/>
      <c r="NA156" s="1"/>
      <c r="NB156" s="1"/>
      <c r="NC156" s="1"/>
      <c r="ND156" s="1"/>
      <c r="NE156" s="1"/>
      <c r="NF156" s="1"/>
      <c r="NG156" s="1"/>
      <c r="NH156" s="1"/>
      <c r="NI156" s="1"/>
      <c r="NJ156" s="1"/>
      <c r="NK156" s="1"/>
      <c r="NL156" s="1"/>
      <c r="NM156" s="1"/>
      <c r="NN156" s="1"/>
      <c r="NO156" s="1"/>
      <c r="NP156" s="1"/>
      <c r="NQ156" s="1"/>
      <c r="NR156" s="1"/>
      <c r="NS156" s="1"/>
      <c r="NT156" s="1"/>
      <c r="NU156" s="1"/>
      <c r="NV156" s="1"/>
      <c r="NW156" s="1"/>
      <c r="NX156" s="1"/>
      <c r="NY156" s="1"/>
      <c r="NZ156" s="1"/>
      <c r="OA156" s="1"/>
      <c r="OB156" s="1"/>
      <c r="OC156" s="1"/>
      <c r="OD156" s="1"/>
      <c r="OE156" s="1"/>
      <c r="OF156" s="1"/>
      <c r="OG156" s="1"/>
      <c r="OH156" s="1"/>
      <c r="OI156" s="1"/>
      <c r="OJ156" s="1"/>
      <c r="OK156" s="1"/>
      <c r="OL156" s="1"/>
      <c r="OM156" s="1"/>
      <c r="ON156" s="1"/>
      <c r="OO156" s="1"/>
      <c r="OP156" s="1"/>
      <c r="OQ156" s="1"/>
      <c r="OR156" s="1"/>
      <c r="OS156" s="1"/>
      <c r="OT156" s="1"/>
      <c r="OU156" s="1"/>
      <c r="OV156" s="1"/>
      <c r="OW156" s="1"/>
      <c r="OX156" s="1"/>
      <c r="OY156" s="1"/>
      <c r="OZ156" s="1"/>
      <c r="PA156" s="1"/>
      <c r="PB156" s="1"/>
      <c r="PC156" s="1"/>
      <c r="PD156" s="1"/>
      <c r="PE156" s="1"/>
      <c r="PF156" s="1"/>
      <c r="PG156" s="1"/>
      <c r="PH156" s="1"/>
      <c r="PI156" s="1"/>
      <c r="PJ156" s="1"/>
      <c r="PK156" s="1"/>
      <c r="PL156" s="1"/>
      <c r="PM156" s="1"/>
      <c r="PN156" s="1"/>
      <c r="PO156" s="1"/>
      <c r="PP156" s="1"/>
      <c r="PQ156" s="1"/>
      <c r="PR156" s="1"/>
      <c r="PS156" s="1"/>
      <c r="PT156" s="1"/>
      <c r="PU156" s="1"/>
      <c r="PV156" s="1"/>
      <c r="PW156" s="1"/>
      <c r="PX156" s="1"/>
      <c r="PY156" s="1"/>
      <c r="PZ156" s="1"/>
      <c r="QA156" s="1"/>
      <c r="QB156" s="1"/>
      <c r="QC156" s="1"/>
      <c r="QD156" s="1"/>
      <c r="QE156" s="1"/>
      <c r="QF156" s="1"/>
      <c r="QG156" s="1"/>
      <c r="QH156" s="1"/>
      <c r="QI156" s="1"/>
      <c r="QJ156" s="1"/>
      <c r="QK156" s="1"/>
      <c r="QL156" s="1"/>
      <c r="QM156" s="1"/>
      <c r="QN156" s="1"/>
      <c r="QO156" s="1"/>
      <c r="QP156" s="1"/>
      <c r="QQ156" s="1"/>
      <c r="QR156" s="1"/>
      <c r="QS156" s="1"/>
      <c r="QT156" s="1"/>
      <c r="QU156" s="1"/>
      <c r="QV156" s="1"/>
      <c r="QW156" s="1"/>
      <c r="QX156" s="1"/>
      <c r="QY156" s="1"/>
      <c r="QZ156" s="1"/>
      <c r="RA156" s="1"/>
      <c r="RB156" s="1"/>
      <c r="RC156" s="1"/>
      <c r="RD156" s="1"/>
      <c r="RE156" s="1"/>
      <c r="RF156" s="1"/>
      <c r="RG156" s="1"/>
      <c r="RH156" s="1"/>
      <c r="RI156" s="1"/>
      <c r="RJ156" s="1"/>
      <c r="RK156" s="1"/>
      <c r="RL156" s="1"/>
      <c r="RM156" s="1"/>
      <c r="RN156" s="1"/>
      <c r="RO156" s="1"/>
      <c r="RP156" s="1"/>
      <c r="RQ156" s="1"/>
      <c r="RR156" s="1"/>
      <c r="RS156" s="1"/>
      <c r="RT156" s="1"/>
      <c r="RU156" s="1"/>
      <c r="RV156" s="1"/>
      <c r="RW156" s="1"/>
      <c r="RX156" s="1"/>
      <c r="RY156" s="1"/>
      <c r="RZ156" s="1"/>
      <c r="SA156" s="1"/>
      <c r="SB156" s="1"/>
      <c r="SC156" s="1"/>
      <c r="SD156" s="1"/>
      <c r="SE156" s="1"/>
      <c r="SF156" s="1"/>
      <c r="SG156" s="1"/>
      <c r="SH156" s="1"/>
      <c r="SI156" s="1"/>
      <c r="SJ156" s="1"/>
      <c r="SK156" s="1"/>
      <c r="SL156" s="1"/>
      <c r="SM156" s="1"/>
      <c r="SN156" s="1"/>
      <c r="SO156" s="1"/>
      <c r="SP156" s="1"/>
      <c r="SQ156" s="1"/>
      <c r="SR156" s="1"/>
      <c r="SS156" s="1"/>
      <c r="ST156" s="1"/>
      <c r="SU156" s="1"/>
      <c r="SV156" s="1"/>
      <c r="SW156" s="1"/>
      <c r="SX156" s="1"/>
      <c r="SY156" s="1"/>
      <c r="SZ156" s="1"/>
      <c r="TA156" s="1"/>
      <c r="TB156" s="1"/>
      <c r="TC156" s="1"/>
      <c r="TD156" s="1"/>
      <c r="TE156" s="1"/>
      <c r="TF156" s="1"/>
      <c r="TG156" s="1"/>
      <c r="TH156" s="1"/>
      <c r="TI156" s="1"/>
      <c r="TJ156" s="1"/>
      <c r="TK156" s="1"/>
      <c r="TL156" s="1"/>
      <c r="TM156" s="1"/>
      <c r="TN156" s="1"/>
      <c r="TO156" s="1"/>
      <c r="TP156" s="1"/>
      <c r="TQ156" s="1"/>
      <c r="TR156" s="1"/>
      <c r="TS156" s="1"/>
      <c r="TT156" s="1"/>
      <c r="TU156" s="1"/>
      <c r="TV156" s="1"/>
      <c r="TW156" s="1"/>
      <c r="TX156" s="1"/>
      <c r="TY156" s="1"/>
      <c r="TZ156" s="1"/>
      <c r="UA156" s="1"/>
      <c r="UB156" s="1"/>
      <c r="UC156" s="1"/>
      <c r="UD156" s="1"/>
      <c r="UE156" s="1"/>
      <c r="UF156" s="1"/>
      <c r="UG156" s="1"/>
      <c r="UH156" s="1"/>
      <c r="UI156" s="1"/>
      <c r="UJ156" s="1"/>
      <c r="UK156" s="1"/>
      <c r="UL156" s="1"/>
      <c r="UM156" s="1"/>
      <c r="UN156" s="1"/>
      <c r="UO156" s="1"/>
      <c r="UP156" s="1"/>
      <c r="UQ156" s="1"/>
      <c r="UR156" s="1"/>
      <c r="US156" s="1"/>
      <c r="UT156" s="1"/>
      <c r="UU156" s="1"/>
      <c r="UV156" s="1"/>
      <c r="UW156" s="1"/>
      <c r="UX156" s="1"/>
      <c r="UY156" s="1"/>
      <c r="UZ156" s="1"/>
      <c r="VA156" s="1"/>
      <c r="VB156" s="1"/>
      <c r="VC156" s="1"/>
      <c r="VD156" s="1"/>
      <c r="VE156" s="1"/>
      <c r="VF156" s="1"/>
      <c r="VG156" s="1"/>
      <c r="VH156" s="1"/>
      <c r="VI156" s="1"/>
      <c r="VJ156" s="1"/>
      <c r="VK156" s="1"/>
      <c r="VL156" s="1"/>
      <c r="VM156" s="1"/>
      <c r="VN156" s="1"/>
      <c r="VO156" s="1"/>
      <c r="VP156" s="1"/>
      <c r="VQ156" s="1"/>
      <c r="VR156" s="1"/>
      <c r="VS156" s="1"/>
      <c r="VT156" s="1"/>
      <c r="VU156" s="1"/>
      <c r="VV156" s="1"/>
      <c r="VW156" s="1"/>
      <c r="VX156" s="1"/>
      <c r="VY156" s="1"/>
      <c r="VZ156" s="1"/>
      <c r="WA156" s="1"/>
      <c r="WB156" s="1"/>
      <c r="WC156" s="1"/>
      <c r="WD156" s="1"/>
      <c r="WE156" s="1"/>
      <c r="WF156" s="1"/>
      <c r="WG156" s="1"/>
      <c r="WH156" s="1"/>
      <c r="WI156" s="1"/>
      <c r="WJ156" s="1"/>
      <c r="WK156" s="1"/>
      <c r="WL156" s="1"/>
      <c r="WM156" s="1"/>
      <c r="WN156" s="1"/>
      <c r="WO156" s="1"/>
      <c r="WP156" s="1"/>
      <c r="WQ156" s="1"/>
      <c r="WR156" s="1"/>
      <c r="WS156" s="1"/>
      <c r="WT156" s="1"/>
      <c r="WU156" s="1"/>
      <c r="WV156" s="1"/>
      <c r="WW156" s="1"/>
      <c r="WX156" s="1"/>
      <c r="WY156" s="1"/>
      <c r="WZ156" s="1"/>
      <c r="XA156" s="1"/>
      <c r="XB156" s="1"/>
      <c r="XC156" s="1"/>
      <c r="XD156" s="1"/>
      <c r="XE156" s="1"/>
      <c r="XF156" s="1"/>
      <c r="XG156" s="1"/>
      <c r="XH156" s="1"/>
      <c r="XI156" s="1"/>
      <c r="XJ156" s="1"/>
      <c r="XK156" s="1"/>
      <c r="XL156" s="1"/>
      <c r="XM156" s="1"/>
      <c r="XN156" s="1"/>
      <c r="XO156" s="1"/>
      <c r="XP156" s="1"/>
      <c r="XQ156" s="1"/>
      <c r="XR156" s="1"/>
      <c r="XS156" s="1"/>
      <c r="XT156" s="1"/>
      <c r="XU156" s="1"/>
      <c r="XV156" s="1"/>
      <c r="XW156" s="1"/>
      <c r="XX156" s="1"/>
      <c r="XY156" s="1"/>
      <c r="XZ156" s="1"/>
      <c r="YA156" s="1"/>
      <c r="YB156" s="1"/>
      <c r="YC156" s="1"/>
      <c r="YD156" s="1"/>
      <c r="YE156" s="1"/>
      <c r="YF156" s="1"/>
      <c r="YG156" s="1"/>
      <c r="YH156" s="1"/>
      <c r="YI156" s="1"/>
      <c r="YJ156" s="1"/>
      <c r="YK156" s="1"/>
      <c r="YL156" s="1"/>
      <c r="YM156" s="1"/>
      <c r="YN156" s="1"/>
      <c r="YO156" s="1"/>
      <c r="YP156" s="1"/>
      <c r="YQ156" s="1"/>
      <c r="YR156" s="1"/>
      <c r="YS156" s="1"/>
      <c r="YT156" s="1"/>
      <c r="YU156" s="1"/>
      <c r="YV156" s="1"/>
      <c r="YW156" s="1"/>
      <c r="YX156" s="1"/>
      <c r="YY156" s="1"/>
      <c r="YZ156" s="1"/>
      <c r="ZA156" s="1"/>
      <c r="ZB156" s="1"/>
      <c r="ZC156" s="1"/>
      <c r="ZD156" s="1"/>
      <c r="ZE156" s="1"/>
      <c r="ZF156" s="1"/>
      <c r="ZG156" s="1"/>
      <c r="ZH156" s="1"/>
      <c r="ZI156" s="1"/>
      <c r="ZJ156" s="1"/>
      <c r="ZK156" s="1"/>
      <c r="ZL156" s="1"/>
      <c r="ZM156" s="1"/>
      <c r="ZN156" s="1"/>
      <c r="ZO156" s="1"/>
      <c r="ZP156" s="1"/>
      <c r="ZQ156" s="1"/>
      <c r="ZR156" s="1"/>
      <c r="ZS156" s="1"/>
      <c r="ZT156" s="1"/>
      <c r="ZU156" s="1"/>
      <c r="ZV156" s="1"/>
      <c r="ZW156" s="1"/>
      <c r="ZX156" s="1"/>
      <c r="ZY156" s="1"/>
      <c r="ZZ156" s="1"/>
      <c r="AAA156" s="1"/>
      <c r="AAB156" s="1"/>
      <c r="AAC156" s="1"/>
      <c r="AAD156" s="1"/>
      <c r="AAE156" s="1"/>
      <c r="AAF156" s="1"/>
      <c r="AAG156" s="1"/>
      <c r="AAH156" s="1"/>
      <c r="AAI156" s="1"/>
      <c r="AAJ156" s="1"/>
      <c r="AAK156" s="1"/>
      <c r="AAL156" s="1"/>
      <c r="AAM156" s="1"/>
      <c r="AAN156" s="1"/>
      <c r="AAO156" s="1"/>
      <c r="AAP156" s="1"/>
      <c r="AAQ156" s="1"/>
      <c r="AAR156" s="1"/>
      <c r="AAS156" s="1"/>
      <c r="AAT156" s="1"/>
      <c r="AAU156" s="1"/>
      <c r="AAV156" s="1"/>
      <c r="AAW156" s="1"/>
      <c r="AAX156" s="1"/>
      <c r="AAY156" s="1"/>
      <c r="AAZ156" s="1"/>
      <c r="ABA156" s="1"/>
      <c r="ABB156" s="1"/>
      <c r="ABC156" s="1"/>
      <c r="ABD156" s="1"/>
      <c r="ABE156" s="1"/>
      <c r="ABF156" s="1"/>
      <c r="ABG156" s="1"/>
      <c r="ABH156" s="1"/>
      <c r="ABI156" s="1"/>
      <c r="ABJ156" s="1"/>
      <c r="ABK156" s="1"/>
      <c r="ABL156" s="1"/>
      <c r="ABM156" s="1"/>
      <c r="ABN156" s="1"/>
      <c r="ABO156" s="1"/>
      <c r="ABP156" s="1"/>
      <c r="ABQ156" s="1"/>
      <c r="ABR156" s="1"/>
      <c r="ABS156" s="1"/>
      <c r="ABT156" s="1"/>
      <c r="ABU156" s="1"/>
      <c r="ABV156" s="1"/>
      <c r="ABW156" s="1"/>
      <c r="ABX156" s="1"/>
      <c r="ABY156" s="1"/>
      <c r="ABZ156" s="1"/>
      <c r="ACA156" s="1"/>
      <c r="ACB156" s="1"/>
      <c r="ACC156" s="1"/>
      <c r="ACD156" s="1"/>
      <c r="ACE156" s="1"/>
      <c r="ACF156" s="1"/>
      <c r="ACG156" s="1"/>
      <c r="ACH156" s="1"/>
      <c r="ACI156" s="1"/>
      <c r="ACJ156" s="1"/>
      <c r="ACK156" s="1"/>
      <c r="ACL156" s="1"/>
      <c r="ACM156" s="1"/>
      <c r="ACN156" s="1"/>
      <c r="ACO156" s="1"/>
      <c r="ACP156" s="1"/>
      <c r="ACQ156" s="1"/>
      <c r="ACR156" s="1"/>
      <c r="ACS156" s="1"/>
      <c r="ACT156" s="1"/>
      <c r="ACU156" s="1"/>
      <c r="ACV156" s="1"/>
      <c r="ACW156" s="1"/>
      <c r="ACX156" s="1"/>
      <c r="ACY156" s="1"/>
      <c r="ACZ156" s="1"/>
      <c r="ADA156" s="1"/>
      <c r="ADB156" s="1"/>
      <c r="ADC156" s="1"/>
      <c r="ADD156" s="1"/>
      <c r="ADE156" s="1"/>
      <c r="ADF156" s="1"/>
      <c r="ADG156" s="1"/>
      <c r="ADH156" s="1"/>
      <c r="ADI156" s="1"/>
      <c r="ADJ156" s="1"/>
      <c r="ADK156" s="1"/>
      <c r="ADL156" s="1"/>
      <c r="ADM156" s="1"/>
      <c r="ADN156" s="1"/>
      <c r="ADO156" s="1"/>
      <c r="ADP156" s="1"/>
      <c r="ADQ156" s="1"/>
      <c r="ADR156" s="1"/>
      <c r="ADS156" s="1"/>
      <c r="ADT156" s="1"/>
      <c r="ADU156" s="1"/>
      <c r="ADV156" s="1"/>
      <c r="ADW156" s="1"/>
      <c r="ADX156" s="1"/>
      <c r="ADY156" s="1"/>
      <c r="ADZ156" s="1"/>
      <c r="AEA156" s="1"/>
      <c r="AEB156" s="1"/>
      <c r="AEC156" s="1"/>
      <c r="AED156" s="1"/>
      <c r="AEE156" s="1"/>
      <c r="AEF156" s="1"/>
      <c r="AEG156" s="1"/>
      <c r="AEH156" s="1"/>
      <c r="AEI156" s="1"/>
      <c r="AEJ156" s="1"/>
      <c r="AEK156" s="1"/>
      <c r="AEL156" s="1"/>
      <c r="AEM156" s="1"/>
      <c r="AEN156" s="1"/>
      <c r="AEO156" s="1"/>
      <c r="AEP156" s="1"/>
      <c r="AEQ156" s="1"/>
      <c r="AER156" s="1"/>
      <c r="AES156" s="1"/>
      <c r="AET156" s="1"/>
      <c r="AEU156" s="1"/>
      <c r="AEV156" s="1"/>
      <c r="AEW156" s="1"/>
      <c r="AEX156" s="1"/>
      <c r="AEY156" s="1"/>
      <c r="AEZ156" s="1"/>
      <c r="AFA156" s="1"/>
      <c r="AFB156" s="1"/>
      <c r="AFC156" s="1"/>
      <c r="AFD156" s="1"/>
      <c r="AFE156" s="1"/>
      <c r="AFF156" s="1"/>
      <c r="AFG156" s="1"/>
      <c r="AFH156" s="1"/>
      <c r="AFI156" s="1"/>
      <c r="AFJ156" s="1"/>
      <c r="AFK156" s="1"/>
      <c r="AFL156" s="1"/>
      <c r="AFM156" s="1"/>
      <c r="AFN156" s="1"/>
      <c r="AFO156" s="1"/>
      <c r="AFP156" s="1"/>
      <c r="AFQ156" s="1"/>
      <c r="AFR156" s="1"/>
      <c r="AFS156" s="1"/>
      <c r="AFT156" s="1"/>
      <c r="AFU156" s="1"/>
      <c r="AFV156" s="1"/>
      <c r="AFW156" s="1"/>
      <c r="AFX156" s="1"/>
      <c r="AFY156" s="1"/>
      <c r="AFZ156" s="1"/>
      <c r="AGA156" s="1"/>
      <c r="AGB156" s="1"/>
      <c r="AGC156" s="1"/>
      <c r="AGD156" s="1"/>
      <c r="AGE156" s="1"/>
      <c r="AGF156" s="1"/>
      <c r="AGG156" s="1"/>
      <c r="AGH156" s="1"/>
      <c r="AGI156" s="1"/>
      <c r="AGJ156" s="1"/>
      <c r="AGK156" s="1"/>
      <c r="AGL156" s="1"/>
      <c r="AGM156" s="1"/>
      <c r="AGN156" s="1"/>
      <c r="AGO156" s="1"/>
      <c r="AGP156" s="1"/>
      <c r="AGQ156" s="1"/>
      <c r="AGR156" s="1"/>
      <c r="AGS156" s="1"/>
      <c r="AGT156" s="1"/>
      <c r="AGU156" s="1"/>
      <c r="AGV156" s="1"/>
      <c r="AGW156" s="1"/>
      <c r="AGX156" s="1"/>
      <c r="AGY156" s="1"/>
      <c r="AGZ156" s="1"/>
      <c r="AHA156" s="1"/>
      <c r="AHB156" s="1"/>
      <c r="AHC156" s="1"/>
      <c r="AHD156" s="1"/>
      <c r="AHE156" s="1"/>
      <c r="AHF156" s="1"/>
      <c r="AHG156" s="1"/>
      <c r="AHH156" s="1"/>
      <c r="AHI156" s="1"/>
      <c r="AHJ156" s="1"/>
      <c r="AHK156" s="1"/>
      <c r="AHL156" s="1"/>
      <c r="AHM156" s="1"/>
      <c r="AHN156" s="1"/>
      <c r="AHO156" s="1"/>
      <c r="AHP156" s="1"/>
      <c r="AHQ156" s="1"/>
      <c r="AHR156" s="1"/>
      <c r="AHS156" s="1"/>
      <c r="AHT156" s="1"/>
      <c r="AHU156" s="1"/>
      <c r="AHV156" s="1"/>
      <c r="AHW156" s="1"/>
      <c r="AHX156" s="1"/>
      <c r="AHY156" s="1"/>
      <c r="AHZ156" s="1"/>
      <c r="AIA156" s="1"/>
      <c r="AIB156" s="1"/>
      <c r="AIC156" s="1"/>
      <c r="AID156" s="1"/>
      <c r="AIE156" s="1"/>
      <c r="AIF156" s="1"/>
      <c r="AIG156" s="1"/>
      <c r="AIH156" s="1"/>
      <c r="AII156" s="1"/>
      <c r="AIJ156" s="1"/>
      <c r="AIK156" s="1"/>
      <c r="AIL156" s="1"/>
      <c r="AIM156" s="1"/>
      <c r="AIN156" s="1"/>
      <c r="AIO156" s="1"/>
      <c r="AIP156" s="1"/>
      <c r="AIQ156" s="1"/>
      <c r="AIR156" s="1"/>
      <c r="AIS156" s="1"/>
      <c r="AIT156" s="1"/>
      <c r="AIU156" s="1"/>
      <c r="AIV156" s="1"/>
      <c r="AIW156" s="1"/>
      <c r="AIX156" s="1"/>
      <c r="AIY156" s="1"/>
      <c r="AIZ156" s="1"/>
      <c r="AJA156" s="1"/>
      <c r="AJB156" s="1"/>
      <c r="AJC156" s="1"/>
      <c r="AJD156" s="1"/>
      <c r="AJE156" s="1"/>
      <c r="AJF156" s="1"/>
      <c r="AJG156" s="1"/>
      <c r="AJH156" s="1"/>
      <c r="AJI156" s="1"/>
      <c r="AJJ156" s="1"/>
      <c r="AJK156" s="1"/>
      <c r="AJL156" s="1"/>
      <c r="AJM156" s="1"/>
      <c r="AJN156" s="1"/>
      <c r="AJO156" s="1"/>
      <c r="AJP156" s="1"/>
      <c r="AJQ156" s="1"/>
      <c r="AJR156" s="1"/>
      <c r="AJS156" s="1"/>
      <c r="AJT156" s="1"/>
      <c r="AJU156" s="1"/>
      <c r="AJV156" s="1"/>
      <c r="AJW156" s="1"/>
      <c r="AJX156" s="1"/>
      <c r="AJY156" s="1"/>
      <c r="AJZ156" s="1"/>
      <c r="AKA156" s="1"/>
      <c r="AKB156" s="1"/>
      <c r="AKC156" s="1"/>
      <c r="AKD156" s="1"/>
      <c r="AKE156" s="1"/>
      <c r="AKF156" s="1"/>
      <c r="AKG156" s="1"/>
      <c r="AKH156" s="1"/>
      <c r="AKI156" s="1"/>
      <c r="AKJ156" s="1"/>
      <c r="AKK156" s="1"/>
      <c r="AKL156" s="1"/>
      <c r="AKM156" s="1"/>
      <c r="AKN156" s="1"/>
      <c r="AKO156" s="1"/>
      <c r="AKP156" s="1"/>
      <c r="AKQ156" s="1"/>
      <c r="AKR156" s="1"/>
      <c r="AKS156" s="1"/>
      <c r="AKT156" s="1"/>
      <c r="AKU156" s="1"/>
      <c r="AKV156" s="1"/>
      <c r="AKW156" s="1"/>
      <c r="AKX156" s="1"/>
      <c r="AKY156" s="1"/>
      <c r="AKZ156" s="1"/>
      <c r="ALA156" s="1"/>
      <c r="ALB156" s="1"/>
      <c r="ALC156" s="1"/>
      <c r="ALD156" s="1"/>
      <c r="ALE156" s="1"/>
      <c r="ALF156" s="1"/>
      <c r="ALG156" s="1"/>
      <c r="ALH156" s="1"/>
      <c r="ALI156" s="1"/>
      <c r="ALJ156" s="1"/>
      <c r="ALK156" s="1"/>
      <c r="ALL156" s="1"/>
      <c r="ALM156" s="1"/>
      <c r="ALN156" s="1"/>
      <c r="ALO156" s="1"/>
      <c r="ALP156" s="1"/>
      <c r="ALQ156" s="1"/>
      <c r="ALR156" s="1"/>
      <c r="ALS156" s="1"/>
      <c r="ALT156" s="1"/>
      <c r="ALU156" s="1"/>
      <c r="ALV156" s="1"/>
      <c r="ALW156" s="1"/>
      <c r="ALX156" s="1"/>
      <c r="ALY156" s="1"/>
      <c r="ALZ156" s="1"/>
      <c r="AMA156" s="1"/>
      <c r="AMB156" s="1"/>
      <c r="AMC156" s="1"/>
      <c r="AMD156" s="1"/>
      <c r="AME156" s="1"/>
      <c r="AMF156" s="1"/>
    </row>
    <row r="157" spans="1:1020" ht="90" customHeight="1" x14ac:dyDescent="0.25">
      <c r="A157" s="114">
        <v>117</v>
      </c>
      <c r="B157" s="32" t="s">
        <v>352</v>
      </c>
      <c r="C157" s="63">
        <v>3</v>
      </c>
      <c r="D157" s="3" t="s">
        <v>73</v>
      </c>
      <c r="E157" s="32" t="s">
        <v>261</v>
      </c>
      <c r="F157" s="50">
        <v>7873.38106153846</v>
      </c>
      <c r="G157" s="50">
        <f t="shared" si="90"/>
        <v>23620.143184615379</v>
      </c>
      <c r="H157" s="69">
        <f t="shared" ref="H157:H162" si="183">85000/1872971.56*F157</f>
        <v>357.31316188846409</v>
      </c>
      <c r="I157" s="69">
        <f t="shared" si="91"/>
        <v>1071.9394856653923</v>
      </c>
      <c r="J157" s="69">
        <f t="shared" si="92"/>
        <v>8230.6942234269245</v>
      </c>
      <c r="K157" s="68">
        <f t="shared" si="93"/>
        <v>24692.082670280772</v>
      </c>
      <c r="L157" s="68">
        <f t="shared" si="94"/>
        <v>9959.1400103465785</v>
      </c>
      <c r="M157" s="95">
        <f t="shared" si="95"/>
        <v>29877.420031039732</v>
      </c>
      <c r="N157" s="97">
        <f t="shared" si="155"/>
        <v>564.38272355572292</v>
      </c>
      <c r="O157" s="130">
        <f t="shared" si="156"/>
        <v>1693.1481706671689</v>
      </c>
      <c r="P157" s="97">
        <f t="shared" si="157"/>
        <v>10523.522733902302</v>
      </c>
      <c r="Q157" s="98">
        <f t="shared" si="158"/>
        <v>31570.568201706901</v>
      </c>
      <c r="R157" s="139"/>
    </row>
    <row r="158" spans="1:1020" ht="90" customHeight="1" x14ac:dyDescent="0.25">
      <c r="A158" s="114">
        <v>117</v>
      </c>
      <c r="B158" s="32" t="s">
        <v>353</v>
      </c>
      <c r="C158" s="63">
        <v>2</v>
      </c>
      <c r="D158" s="3" t="s">
        <v>74</v>
      </c>
      <c r="E158" s="32" t="s">
        <v>261</v>
      </c>
      <c r="F158" s="50">
        <v>6367.6855038461536</v>
      </c>
      <c r="G158" s="50">
        <f t="shared" si="90"/>
        <v>12735.371007692307</v>
      </c>
      <c r="H158" s="69">
        <f t="shared" si="183"/>
        <v>288.98103921392328</v>
      </c>
      <c r="I158" s="69">
        <f t="shared" si="91"/>
        <v>577.96207842784656</v>
      </c>
      <c r="J158" s="69">
        <f t="shared" si="92"/>
        <v>6656.6665430600769</v>
      </c>
      <c r="K158" s="68">
        <f t="shared" si="93"/>
        <v>13313.333086120154</v>
      </c>
      <c r="L158" s="68">
        <f t="shared" si="94"/>
        <v>8054.5665171026931</v>
      </c>
      <c r="M158" s="95">
        <f t="shared" si="95"/>
        <v>16109.133034205386</v>
      </c>
      <c r="N158" s="97">
        <f t="shared" si="155"/>
        <v>456.45087660786442</v>
      </c>
      <c r="O158" s="130">
        <f t="shared" si="156"/>
        <v>912.90175321572883</v>
      </c>
      <c r="P158" s="97">
        <f t="shared" si="157"/>
        <v>8511.0173937105574</v>
      </c>
      <c r="Q158" s="98">
        <f t="shared" si="158"/>
        <v>17022.034787421115</v>
      </c>
      <c r="R158" s="139"/>
    </row>
    <row r="159" spans="1:1020" ht="90" customHeight="1" x14ac:dyDescent="0.25">
      <c r="A159" s="114">
        <v>117</v>
      </c>
      <c r="B159" s="32" t="s">
        <v>354</v>
      </c>
      <c r="C159" s="63">
        <v>1</v>
      </c>
      <c r="D159" s="3" t="s">
        <v>76</v>
      </c>
      <c r="E159" s="32" t="s">
        <v>262</v>
      </c>
      <c r="F159" s="50">
        <v>7152.6617346153835</v>
      </c>
      <c r="G159" s="50">
        <f t="shared" si="90"/>
        <v>7152.6617346153835</v>
      </c>
      <c r="H159" s="69">
        <f t="shared" si="183"/>
        <v>324.60516775935861</v>
      </c>
      <c r="I159" s="69">
        <f t="shared" si="91"/>
        <v>324.60516775935861</v>
      </c>
      <c r="J159" s="69">
        <f t="shared" si="92"/>
        <v>7477.2669023747421</v>
      </c>
      <c r="K159" s="68">
        <f t="shared" si="93"/>
        <v>7477.2669023747421</v>
      </c>
      <c r="L159" s="68">
        <f t="shared" si="94"/>
        <v>9047.4929518734371</v>
      </c>
      <c r="M159" s="95">
        <f t="shared" si="95"/>
        <v>9047.4929518734371</v>
      </c>
      <c r="N159" s="97">
        <f t="shared" si="155"/>
        <v>512.71984410547918</v>
      </c>
      <c r="O159" s="130">
        <f t="shared" si="156"/>
        <v>512.71984410547918</v>
      </c>
      <c r="P159" s="97">
        <f t="shared" si="157"/>
        <v>9560.2127959789159</v>
      </c>
      <c r="Q159" s="98">
        <f t="shared" si="158"/>
        <v>9560.2127959789159</v>
      </c>
      <c r="R159" s="139"/>
    </row>
    <row r="160" spans="1:1020" ht="90" customHeight="1" x14ac:dyDescent="0.25">
      <c r="A160" s="114">
        <v>117</v>
      </c>
      <c r="B160" s="32" t="s">
        <v>355</v>
      </c>
      <c r="C160" s="63">
        <v>1</v>
      </c>
      <c r="D160" s="3" t="s">
        <v>75</v>
      </c>
      <c r="E160" s="32" t="s">
        <v>262</v>
      </c>
      <c r="F160" s="50">
        <v>5646.966176923077</v>
      </c>
      <c r="G160" s="50">
        <f t="shared" si="90"/>
        <v>5646.966176923077</v>
      </c>
      <c r="H160" s="69">
        <f t="shared" si="183"/>
        <v>256.2730450848178</v>
      </c>
      <c r="I160" s="69">
        <f t="shared" si="91"/>
        <v>256.2730450848178</v>
      </c>
      <c r="J160" s="69">
        <f t="shared" si="92"/>
        <v>5903.2392220078946</v>
      </c>
      <c r="K160" s="68">
        <f t="shared" si="93"/>
        <v>5903.2392220078946</v>
      </c>
      <c r="L160" s="68">
        <f t="shared" si="94"/>
        <v>7142.9194586295525</v>
      </c>
      <c r="M160" s="95">
        <f t="shared" si="95"/>
        <v>7142.9194586295525</v>
      </c>
      <c r="N160" s="97">
        <f t="shared" si="155"/>
        <v>404.78799715762068</v>
      </c>
      <c r="O160" s="130">
        <f t="shared" si="156"/>
        <v>404.78799715762068</v>
      </c>
      <c r="P160" s="97">
        <f t="shared" si="157"/>
        <v>7547.7074557871729</v>
      </c>
      <c r="Q160" s="98">
        <f t="shared" si="158"/>
        <v>7547.7074557871729</v>
      </c>
      <c r="R160" s="139"/>
    </row>
    <row r="161" spans="1:18" ht="99" customHeight="1" x14ac:dyDescent="0.25">
      <c r="A161" s="114" t="s">
        <v>53</v>
      </c>
      <c r="B161" s="32" t="s">
        <v>151</v>
      </c>
      <c r="C161" s="63">
        <v>1</v>
      </c>
      <c r="D161" s="3" t="s">
        <v>158</v>
      </c>
      <c r="E161" s="32" t="s">
        <v>161</v>
      </c>
      <c r="F161" s="50">
        <v>816.25</v>
      </c>
      <c r="G161" s="50">
        <f t="shared" ref="G161" si="184">C161*F161</f>
        <v>816.25</v>
      </c>
      <c r="H161" s="69">
        <f>85000/1872971.56*'2 NP'!F161</f>
        <v>37.043408176470123</v>
      </c>
      <c r="I161" s="69">
        <f t="shared" ref="I161" si="185">C161*H161</f>
        <v>37.043408176470123</v>
      </c>
      <c r="J161" s="69">
        <f t="shared" ref="J161" si="186">F161+H161</f>
        <v>853.29340817647017</v>
      </c>
      <c r="K161" s="68">
        <f t="shared" ref="K161" si="187">G161+I161</f>
        <v>853.29340817647017</v>
      </c>
      <c r="L161" s="68">
        <f t="shared" ref="L161" si="188">J161*1.21</f>
        <v>1032.4850238935289</v>
      </c>
      <c r="M161" s="95">
        <f t="shared" ref="M161" si="189">K161*1.21</f>
        <v>1032.4850238935289</v>
      </c>
      <c r="N161" s="97">
        <f t="shared" si="155"/>
        <v>58.510745828469076</v>
      </c>
      <c r="O161" s="130">
        <f t="shared" si="156"/>
        <v>58.510745828469076</v>
      </c>
      <c r="P161" s="97">
        <f t="shared" si="157"/>
        <v>1090.9957697219979</v>
      </c>
      <c r="Q161" s="98">
        <f t="shared" si="158"/>
        <v>1090.9957697219979</v>
      </c>
      <c r="R161" s="139"/>
    </row>
    <row r="162" spans="1:18" ht="54.4" customHeight="1" x14ac:dyDescent="0.25">
      <c r="A162" s="114">
        <v>117</v>
      </c>
      <c r="B162" s="32" t="s">
        <v>78</v>
      </c>
      <c r="C162" s="63">
        <v>20</v>
      </c>
      <c r="D162" s="3" t="s">
        <v>108</v>
      </c>
      <c r="E162" s="32" t="s">
        <v>192</v>
      </c>
      <c r="F162" s="50">
        <v>395</v>
      </c>
      <c r="G162" s="50">
        <f t="shared" si="90"/>
        <v>7900</v>
      </c>
      <c r="H162" s="69">
        <f t="shared" si="183"/>
        <v>17.926059699486306</v>
      </c>
      <c r="I162" s="69">
        <f t="shared" si="91"/>
        <v>358.5211939897261</v>
      </c>
      <c r="J162" s="69">
        <f t="shared" si="92"/>
        <v>412.9260596994863</v>
      </c>
      <c r="K162" s="68">
        <f t="shared" si="93"/>
        <v>8258.5211939897254</v>
      </c>
      <c r="L162" s="68">
        <f t="shared" si="94"/>
        <v>499.64053223637842</v>
      </c>
      <c r="M162" s="95">
        <f t="shared" si="95"/>
        <v>9992.8106447275677</v>
      </c>
      <c r="N162" s="97">
        <f t="shared" si="155"/>
        <v>28.314541626027914</v>
      </c>
      <c r="O162" s="130">
        <f t="shared" si="156"/>
        <v>566.2908325205583</v>
      </c>
      <c r="P162" s="97">
        <f t="shared" si="157"/>
        <v>527.95507386240638</v>
      </c>
      <c r="Q162" s="98">
        <f t="shared" si="158"/>
        <v>10559.101477248127</v>
      </c>
      <c r="R162" s="139"/>
    </row>
    <row r="163" spans="1:18" ht="83.65" customHeight="1" x14ac:dyDescent="0.25">
      <c r="A163" s="114">
        <v>117</v>
      </c>
      <c r="B163" s="32" t="s">
        <v>96</v>
      </c>
      <c r="C163" s="100">
        <v>4</v>
      </c>
      <c r="D163" s="3"/>
      <c r="E163" s="32" t="s">
        <v>97</v>
      </c>
      <c r="F163" s="50">
        <v>1199</v>
      </c>
      <c r="G163" s="50">
        <f t="shared" si="90"/>
        <v>4796</v>
      </c>
      <c r="H163" s="69">
        <f t="shared" ref="H163:H170" si="190">85000/1872971.56*F163</f>
        <v>54.413533113124259</v>
      </c>
      <c r="I163" s="69">
        <f t="shared" si="91"/>
        <v>217.65413245249704</v>
      </c>
      <c r="J163" s="69">
        <f t="shared" si="92"/>
        <v>1253.4135331131242</v>
      </c>
      <c r="K163" s="68">
        <f t="shared" si="93"/>
        <v>5013.6541324524969</v>
      </c>
      <c r="L163" s="68">
        <f t="shared" si="94"/>
        <v>1516.6303750668803</v>
      </c>
      <c r="M163" s="95">
        <f t="shared" si="95"/>
        <v>6066.5215002675213</v>
      </c>
      <c r="N163" s="97">
        <f t="shared" si="155"/>
        <v>85.947178252170801</v>
      </c>
      <c r="O163" s="130">
        <f t="shared" si="156"/>
        <v>343.7887130086832</v>
      </c>
      <c r="P163" s="97">
        <f t="shared" si="157"/>
        <v>1602.577553319051</v>
      </c>
      <c r="Q163" s="98">
        <f t="shared" si="158"/>
        <v>6410.3102132762042</v>
      </c>
      <c r="R163" s="139"/>
    </row>
    <row r="164" spans="1:18" ht="85.15" customHeight="1" x14ac:dyDescent="0.25">
      <c r="A164" s="114">
        <v>117</v>
      </c>
      <c r="B164" s="32" t="s">
        <v>79</v>
      </c>
      <c r="C164" s="63">
        <v>1</v>
      </c>
      <c r="D164" s="3" t="s">
        <v>193</v>
      </c>
      <c r="E164" s="32" t="s">
        <v>194</v>
      </c>
      <c r="F164" s="50">
        <v>11800</v>
      </c>
      <c r="G164" s="50">
        <f t="shared" si="90"/>
        <v>11800</v>
      </c>
      <c r="H164" s="69">
        <f t="shared" si="190"/>
        <v>535.51266950364152</v>
      </c>
      <c r="I164" s="69">
        <f t="shared" si="91"/>
        <v>535.51266950364152</v>
      </c>
      <c r="J164" s="69">
        <f t="shared" si="92"/>
        <v>12335.512669503642</v>
      </c>
      <c r="K164" s="68">
        <f t="shared" si="93"/>
        <v>12335.512669503642</v>
      </c>
      <c r="L164" s="68">
        <f t="shared" si="94"/>
        <v>14925.970330099406</v>
      </c>
      <c r="M164" s="95">
        <f t="shared" si="95"/>
        <v>14925.970330099406</v>
      </c>
      <c r="N164" s="97">
        <f t="shared" si="155"/>
        <v>845.85212958766931</v>
      </c>
      <c r="O164" s="130">
        <f t="shared" si="156"/>
        <v>845.85212958766931</v>
      </c>
      <c r="P164" s="97">
        <f t="shared" si="157"/>
        <v>15771.822459687075</v>
      </c>
      <c r="Q164" s="98">
        <f t="shared" si="158"/>
        <v>15771.822459687075</v>
      </c>
      <c r="R164" s="139"/>
    </row>
    <row r="165" spans="1:18" ht="80.650000000000006" customHeight="1" x14ac:dyDescent="0.25">
      <c r="A165" s="114">
        <v>117</v>
      </c>
      <c r="B165" s="32" t="s">
        <v>80</v>
      </c>
      <c r="C165" s="63">
        <v>1</v>
      </c>
      <c r="D165" s="3" t="s">
        <v>193</v>
      </c>
      <c r="E165" s="32" t="s">
        <v>194</v>
      </c>
      <c r="F165" s="50">
        <v>11800</v>
      </c>
      <c r="G165" s="50">
        <f t="shared" ref="G165:G171" si="191">C165*F165</f>
        <v>11800</v>
      </c>
      <c r="H165" s="69">
        <f t="shared" si="190"/>
        <v>535.51266950364152</v>
      </c>
      <c r="I165" s="69">
        <f t="shared" si="91"/>
        <v>535.51266950364152</v>
      </c>
      <c r="J165" s="69">
        <f t="shared" si="92"/>
        <v>12335.512669503642</v>
      </c>
      <c r="K165" s="68">
        <f t="shared" si="93"/>
        <v>12335.512669503642</v>
      </c>
      <c r="L165" s="68">
        <f t="shared" si="94"/>
        <v>14925.970330099406</v>
      </c>
      <c r="M165" s="95">
        <f t="shared" si="95"/>
        <v>14925.970330099406</v>
      </c>
      <c r="N165" s="97">
        <f t="shared" si="155"/>
        <v>845.85212958766931</v>
      </c>
      <c r="O165" s="130">
        <f t="shared" si="156"/>
        <v>845.85212958766931</v>
      </c>
      <c r="P165" s="97">
        <f t="shared" si="157"/>
        <v>15771.822459687075</v>
      </c>
      <c r="Q165" s="98">
        <f t="shared" si="158"/>
        <v>15771.822459687075</v>
      </c>
      <c r="R165" s="139"/>
    </row>
    <row r="166" spans="1:18" ht="88.5" customHeight="1" x14ac:dyDescent="0.25">
      <c r="A166" s="114" t="s">
        <v>49</v>
      </c>
      <c r="B166" s="32" t="s">
        <v>98</v>
      </c>
      <c r="C166" s="63">
        <v>2</v>
      </c>
      <c r="D166" s="3" t="s">
        <v>195</v>
      </c>
      <c r="E166" s="32" t="s">
        <v>336</v>
      </c>
      <c r="F166" s="50">
        <v>2790</v>
      </c>
      <c r="G166" s="50">
        <f t="shared" si="191"/>
        <v>5580</v>
      </c>
      <c r="H166" s="69">
        <f t="shared" si="190"/>
        <v>126.61697863687796</v>
      </c>
      <c r="I166" s="69">
        <f t="shared" ref="I166:I167" si="192">C166*H166</f>
        <v>253.23395727375592</v>
      </c>
      <c r="J166" s="69">
        <f t="shared" ref="J166:J167" si="193">F166+H166</f>
        <v>2916.6169786368778</v>
      </c>
      <c r="K166" s="68">
        <f t="shared" ref="K166:K167" si="194">G166+I166</f>
        <v>5833.2339572737555</v>
      </c>
      <c r="L166" s="68">
        <f t="shared" ref="L166:L167" si="195">J166*1.21</f>
        <v>3529.1065441506221</v>
      </c>
      <c r="M166" s="95">
        <f t="shared" ref="M166:M167" si="196">K166*1.21</f>
        <v>7058.2130883012442</v>
      </c>
      <c r="N166" s="97">
        <f t="shared" ref="N166:N167" si="197">287012/5064635.35*L166</f>
        <v>199.99385097877942</v>
      </c>
      <c r="O166" s="130">
        <f t="shared" ref="O166:O167" si="198">C166*N166</f>
        <v>399.98770195755884</v>
      </c>
      <c r="P166" s="97">
        <f t="shared" ref="P166:P167" si="199">L166+N166</f>
        <v>3729.1003951294015</v>
      </c>
      <c r="Q166" s="98">
        <f t="shared" ref="Q166:Q167" si="200">M166+O166</f>
        <v>7458.200790258803</v>
      </c>
      <c r="R166" s="139"/>
    </row>
    <row r="167" spans="1:18" ht="85.9" customHeight="1" x14ac:dyDescent="0.25">
      <c r="A167" s="114" t="s">
        <v>49</v>
      </c>
      <c r="B167" s="32" t="s">
        <v>99</v>
      </c>
      <c r="C167" s="63">
        <v>2</v>
      </c>
      <c r="D167" s="3" t="s">
        <v>197</v>
      </c>
      <c r="E167" s="32" t="s">
        <v>196</v>
      </c>
      <c r="F167" s="50">
        <v>1182.5</v>
      </c>
      <c r="G167" s="50">
        <f t="shared" si="191"/>
        <v>2365</v>
      </c>
      <c r="H167" s="69">
        <f t="shared" si="190"/>
        <v>53.664723024411536</v>
      </c>
      <c r="I167" s="69">
        <f t="shared" si="192"/>
        <v>107.32944604882307</v>
      </c>
      <c r="J167" s="69">
        <f t="shared" si="193"/>
        <v>1236.1647230244116</v>
      </c>
      <c r="K167" s="68">
        <f t="shared" si="194"/>
        <v>2472.3294460488232</v>
      </c>
      <c r="L167" s="68">
        <f t="shared" si="195"/>
        <v>1495.7593148595381</v>
      </c>
      <c r="M167" s="95">
        <f t="shared" si="196"/>
        <v>2991.5186297190762</v>
      </c>
      <c r="N167" s="97">
        <f t="shared" si="197"/>
        <v>84.764418918425349</v>
      </c>
      <c r="O167" s="130">
        <f t="shared" si="198"/>
        <v>169.5288378368507</v>
      </c>
      <c r="P167" s="97">
        <f t="shared" si="199"/>
        <v>1580.5237337779636</v>
      </c>
      <c r="Q167" s="98">
        <f t="shared" si="200"/>
        <v>3161.0474675559271</v>
      </c>
      <c r="R167" s="139"/>
    </row>
    <row r="168" spans="1:18" ht="111.4" customHeight="1" x14ac:dyDescent="0.25">
      <c r="A168" s="114">
        <v>117</v>
      </c>
      <c r="B168" s="32" t="s">
        <v>109</v>
      </c>
      <c r="C168" s="100">
        <v>9</v>
      </c>
      <c r="D168" s="3" t="s">
        <v>110</v>
      </c>
      <c r="E168" s="32" t="s">
        <v>325</v>
      </c>
      <c r="F168" s="50">
        <v>249</v>
      </c>
      <c r="G168" s="50">
        <f t="shared" si="191"/>
        <v>2241</v>
      </c>
      <c r="H168" s="69">
        <f t="shared" si="190"/>
        <v>11.300224975119216</v>
      </c>
      <c r="I168" s="69">
        <f t="shared" si="91"/>
        <v>101.70202477607295</v>
      </c>
      <c r="J168" s="69">
        <f t="shared" si="92"/>
        <v>260.30022497511919</v>
      </c>
      <c r="K168" s="68">
        <f t="shared" si="93"/>
        <v>2342.7020247760729</v>
      </c>
      <c r="L168" s="68">
        <f t="shared" si="94"/>
        <v>314.96327221989424</v>
      </c>
      <c r="M168" s="95">
        <f t="shared" si="95"/>
        <v>2834.6694499790483</v>
      </c>
      <c r="N168" s="97">
        <f t="shared" si="155"/>
        <v>17.84891358197709</v>
      </c>
      <c r="O168" s="130">
        <f t="shared" si="156"/>
        <v>160.64022223779381</v>
      </c>
      <c r="P168" s="97">
        <f t="shared" si="157"/>
        <v>332.81218580187135</v>
      </c>
      <c r="Q168" s="98">
        <f t="shared" si="158"/>
        <v>2995.309672216842</v>
      </c>
      <c r="R168" s="139"/>
    </row>
    <row r="169" spans="1:18" ht="111.4" customHeight="1" x14ac:dyDescent="0.25">
      <c r="A169" s="114">
        <v>117</v>
      </c>
      <c r="B169" s="32" t="s">
        <v>280</v>
      </c>
      <c r="C169" s="100">
        <v>9</v>
      </c>
      <c r="D169" s="3" t="s">
        <v>279</v>
      </c>
      <c r="E169" s="32" t="s">
        <v>281</v>
      </c>
      <c r="F169" s="50">
        <v>541.25</v>
      </c>
      <c r="G169" s="50">
        <f t="shared" si="191"/>
        <v>4871.25</v>
      </c>
      <c r="H169" s="69">
        <f t="shared" si="190"/>
        <v>24.563240031258136</v>
      </c>
      <c r="I169" s="69">
        <f>C169*H169</f>
        <v>221.06916028132324</v>
      </c>
      <c r="J169" s="69">
        <f t="shared" ref="J169:K171" si="201">F169+H169</f>
        <v>565.81324003125815</v>
      </c>
      <c r="K169" s="68">
        <f t="shared" si="201"/>
        <v>5092.3191602813231</v>
      </c>
      <c r="L169" s="68">
        <f t="shared" ref="L169:M171" si="202">J169*1.21</f>
        <v>684.6340204378223</v>
      </c>
      <c r="M169" s="95">
        <f t="shared" si="202"/>
        <v>6161.7061839404005</v>
      </c>
      <c r="N169" s="97">
        <f t="shared" si="155"/>
        <v>38.798090266044575</v>
      </c>
      <c r="O169" s="130">
        <f t="shared" si="156"/>
        <v>349.1828123944012</v>
      </c>
      <c r="P169" s="97">
        <f t="shared" si="157"/>
        <v>723.4321107038669</v>
      </c>
      <c r="Q169" s="98">
        <f t="shared" si="158"/>
        <v>6510.888996334802</v>
      </c>
      <c r="R169" s="139"/>
    </row>
    <row r="170" spans="1:18" s="5" customFormat="1" ht="111.4" customHeight="1" x14ac:dyDescent="0.25">
      <c r="A170" s="114">
        <v>117</v>
      </c>
      <c r="B170" s="7" t="s">
        <v>185</v>
      </c>
      <c r="C170" s="104">
        <v>2</v>
      </c>
      <c r="D170" s="7" t="s">
        <v>188</v>
      </c>
      <c r="E170" s="7" t="s">
        <v>186</v>
      </c>
      <c r="F170" s="50">
        <v>722.5</v>
      </c>
      <c r="G170" s="50">
        <f t="shared" si="191"/>
        <v>1445</v>
      </c>
      <c r="H170" s="69">
        <f t="shared" si="190"/>
        <v>32.78880539969331</v>
      </c>
      <c r="I170" s="69">
        <f>C170*H170</f>
        <v>65.577610799386619</v>
      </c>
      <c r="J170" s="69">
        <f t="shared" si="201"/>
        <v>755.28880539969327</v>
      </c>
      <c r="K170" s="68">
        <f t="shared" si="201"/>
        <v>1510.5776107993865</v>
      </c>
      <c r="L170" s="68">
        <f t="shared" si="202"/>
        <v>913.89945453362884</v>
      </c>
      <c r="M170" s="95">
        <f t="shared" si="202"/>
        <v>1827.7989090672577</v>
      </c>
      <c r="N170" s="97">
        <f t="shared" si="155"/>
        <v>51.790522341278901</v>
      </c>
      <c r="O170" s="130">
        <f t="shared" si="156"/>
        <v>103.5810446825578</v>
      </c>
      <c r="P170" s="97">
        <f t="shared" si="157"/>
        <v>965.68997687490776</v>
      </c>
      <c r="Q170" s="98">
        <f t="shared" si="158"/>
        <v>1931.3799537498155</v>
      </c>
      <c r="R170" s="141"/>
    </row>
    <row r="171" spans="1:18" s="5" customFormat="1" ht="111.4" customHeight="1" x14ac:dyDescent="0.25">
      <c r="A171" s="114">
        <v>117</v>
      </c>
      <c r="B171" s="7" t="s">
        <v>190</v>
      </c>
      <c r="C171" s="104">
        <v>2</v>
      </c>
      <c r="D171" s="7">
        <v>1500</v>
      </c>
      <c r="E171" s="7" t="s">
        <v>191</v>
      </c>
      <c r="F171" s="50">
        <v>1055</v>
      </c>
      <c r="G171" s="50">
        <f t="shared" si="191"/>
        <v>2110</v>
      </c>
      <c r="H171" s="69">
        <f>85000/1872971.56*F171</f>
        <v>47.878463247995072</v>
      </c>
      <c r="I171" s="69">
        <f>C171*H171</f>
        <v>95.756926495990143</v>
      </c>
      <c r="J171" s="69">
        <f t="shared" si="201"/>
        <v>1102.8784632479951</v>
      </c>
      <c r="K171" s="68">
        <f t="shared" si="201"/>
        <v>2205.7569264959902</v>
      </c>
      <c r="L171" s="68">
        <f t="shared" si="202"/>
        <v>1334.4829405300741</v>
      </c>
      <c r="M171" s="95">
        <f t="shared" si="202"/>
        <v>2668.9658810601481</v>
      </c>
      <c r="N171" s="97">
        <f t="shared" si="155"/>
        <v>75.624914975846707</v>
      </c>
      <c r="O171" s="130">
        <f t="shared" si="156"/>
        <v>151.24982995169341</v>
      </c>
      <c r="P171" s="97">
        <f>L171+N171</f>
        <v>1410.1078555059207</v>
      </c>
      <c r="Q171" s="98">
        <f t="shared" si="158"/>
        <v>2820.2157110118414</v>
      </c>
      <c r="R171" s="141"/>
    </row>
    <row r="172" spans="1:18" x14ac:dyDescent="0.25">
      <c r="A172" s="144" t="s">
        <v>54</v>
      </c>
      <c r="B172" s="29" t="s">
        <v>289</v>
      </c>
      <c r="C172" s="103"/>
      <c r="D172" s="42"/>
      <c r="E172" s="31"/>
      <c r="F172" s="51"/>
      <c r="G172" s="51"/>
      <c r="H172" s="51"/>
      <c r="I172" s="51"/>
      <c r="J172" s="51"/>
      <c r="K172" s="51"/>
      <c r="L172" s="51"/>
      <c r="M172" s="96"/>
      <c r="N172" s="96"/>
      <c r="O172" s="96"/>
      <c r="P172" s="134"/>
      <c r="Q172" s="99"/>
      <c r="R172" s="149">
        <f>SUM(Q173:Q208)</f>
        <v>262374.00216144987</v>
      </c>
    </row>
    <row r="173" spans="1:18" ht="81.400000000000006" customHeight="1" x14ac:dyDescent="0.25">
      <c r="A173" s="114">
        <v>116</v>
      </c>
      <c r="B173" s="32" t="s">
        <v>230</v>
      </c>
      <c r="C173" s="63">
        <v>1</v>
      </c>
      <c r="D173" s="3" t="s">
        <v>222</v>
      </c>
      <c r="E173" s="32" t="s">
        <v>229</v>
      </c>
      <c r="F173" s="50">
        <v>3300</v>
      </c>
      <c r="G173" s="50">
        <f>C173*F173</f>
        <v>3300</v>
      </c>
      <c r="H173" s="69">
        <f t="shared" ref="H173:H179" si="203">85000/1872971.56*F173</f>
        <v>149.76201774254383</v>
      </c>
      <c r="I173" s="69">
        <f>C173*H173</f>
        <v>149.76201774254383</v>
      </c>
      <c r="J173" s="69">
        <f t="shared" ref="J173:K177" si="204">F173+H173</f>
        <v>3449.7620177425438</v>
      </c>
      <c r="K173" s="68">
        <f t="shared" si="204"/>
        <v>3449.7620177425438</v>
      </c>
      <c r="L173" s="68">
        <f t="shared" ref="L173:M177" si="205">J173*1.21</f>
        <v>4174.2120414684778</v>
      </c>
      <c r="M173" s="95">
        <f t="shared" si="205"/>
        <v>4174.2120414684778</v>
      </c>
      <c r="N173" s="97">
        <f t="shared" si="155"/>
        <v>236.55186674909393</v>
      </c>
      <c r="O173" s="130">
        <f t="shared" si="156"/>
        <v>236.55186674909393</v>
      </c>
      <c r="P173" s="97">
        <f t="shared" si="157"/>
        <v>4410.763908217572</v>
      </c>
      <c r="Q173" s="98">
        <f t="shared" si="158"/>
        <v>4410.763908217572</v>
      </c>
      <c r="R173" s="139"/>
    </row>
    <row r="174" spans="1:18" ht="92.65" customHeight="1" x14ac:dyDescent="0.25">
      <c r="A174" s="114">
        <v>116</v>
      </c>
      <c r="B174" s="32" t="s">
        <v>231</v>
      </c>
      <c r="C174" s="63">
        <v>2</v>
      </c>
      <c r="D174" s="3" t="s">
        <v>222</v>
      </c>
      <c r="E174" s="32" t="s">
        <v>223</v>
      </c>
      <c r="F174" s="50">
        <v>4870</v>
      </c>
      <c r="G174" s="50">
        <f>C174*F174</f>
        <v>9740</v>
      </c>
      <c r="H174" s="69">
        <f t="shared" si="203"/>
        <v>221.01243224429953</v>
      </c>
      <c r="I174" s="69">
        <f>C174*H174</f>
        <v>442.02486448859906</v>
      </c>
      <c r="J174" s="69">
        <f t="shared" si="204"/>
        <v>5091.0124322442998</v>
      </c>
      <c r="K174" s="68">
        <f t="shared" si="204"/>
        <v>10182.0248644886</v>
      </c>
      <c r="L174" s="68">
        <f t="shared" si="205"/>
        <v>6160.1250430156024</v>
      </c>
      <c r="M174" s="95">
        <f t="shared" si="205"/>
        <v>12320.250086031205</v>
      </c>
      <c r="N174" s="97">
        <f t="shared" si="155"/>
        <v>349.09320941457202</v>
      </c>
      <c r="O174" s="130">
        <f t="shared" si="156"/>
        <v>698.18641882914403</v>
      </c>
      <c r="P174" s="97">
        <f t="shared" si="157"/>
        <v>6509.2182524301743</v>
      </c>
      <c r="Q174" s="98">
        <f t="shared" si="158"/>
        <v>13018.436504860349</v>
      </c>
      <c r="R174" s="139"/>
    </row>
    <row r="175" spans="1:18" ht="92.65" customHeight="1" x14ac:dyDescent="0.25">
      <c r="A175" s="114">
        <v>116</v>
      </c>
      <c r="B175" s="32" t="s">
        <v>227</v>
      </c>
      <c r="C175" s="63">
        <v>1</v>
      </c>
      <c r="D175" s="3" t="s">
        <v>222</v>
      </c>
      <c r="E175" s="32" t="s">
        <v>228</v>
      </c>
      <c r="F175" s="50">
        <v>3250</v>
      </c>
      <c r="G175" s="50">
        <f>C175*F175</f>
        <v>3250</v>
      </c>
      <c r="H175" s="69">
        <f t="shared" si="203"/>
        <v>147.4928962615962</v>
      </c>
      <c r="I175" s="69">
        <f>C175*H175</f>
        <v>147.4928962615962</v>
      </c>
      <c r="J175" s="69">
        <f t="shared" si="204"/>
        <v>3397.4928962615963</v>
      </c>
      <c r="K175" s="68">
        <f t="shared" si="204"/>
        <v>3397.4928962615963</v>
      </c>
      <c r="L175" s="68">
        <f t="shared" si="205"/>
        <v>4110.9664044765314</v>
      </c>
      <c r="M175" s="95">
        <f t="shared" si="205"/>
        <v>4110.9664044765314</v>
      </c>
      <c r="N175" s="97">
        <f t="shared" si="155"/>
        <v>232.96774755592585</v>
      </c>
      <c r="O175" s="130">
        <f t="shared" si="156"/>
        <v>232.96774755592585</v>
      </c>
      <c r="P175" s="97">
        <f t="shared" si="157"/>
        <v>4343.934152032457</v>
      </c>
      <c r="Q175" s="98">
        <f t="shared" si="158"/>
        <v>4343.934152032457</v>
      </c>
      <c r="R175" s="139"/>
    </row>
    <row r="176" spans="1:18" ht="97.15" customHeight="1" x14ac:dyDescent="0.25">
      <c r="A176" s="114">
        <v>116</v>
      </c>
      <c r="B176" s="32" t="s">
        <v>250</v>
      </c>
      <c r="C176" s="63">
        <v>2</v>
      </c>
      <c r="D176" s="3"/>
      <c r="E176" s="32" t="s">
        <v>291</v>
      </c>
      <c r="F176" s="52">
        <v>1000</v>
      </c>
      <c r="G176" s="50">
        <f>C176*F176</f>
        <v>2000</v>
      </c>
      <c r="H176" s="69">
        <f t="shared" si="203"/>
        <v>45.382429618952678</v>
      </c>
      <c r="I176" s="69">
        <f>C176*H176</f>
        <v>90.764859237905355</v>
      </c>
      <c r="J176" s="69">
        <f t="shared" si="204"/>
        <v>1045.3824296189528</v>
      </c>
      <c r="K176" s="68">
        <f t="shared" si="204"/>
        <v>2090.7648592379055</v>
      </c>
      <c r="L176" s="68">
        <f t="shared" si="205"/>
        <v>1264.9127398389328</v>
      </c>
      <c r="M176" s="95">
        <f t="shared" si="205"/>
        <v>2529.8254796778656</v>
      </c>
      <c r="N176" s="97">
        <f t="shared" si="155"/>
        <v>71.682383863361807</v>
      </c>
      <c r="O176" s="130">
        <f t="shared" si="156"/>
        <v>143.36476772672361</v>
      </c>
      <c r="P176" s="97">
        <f t="shared" si="157"/>
        <v>1336.5951237022946</v>
      </c>
      <c r="Q176" s="98">
        <f t="shared" si="158"/>
        <v>2673.1902474045892</v>
      </c>
      <c r="R176" s="139"/>
    </row>
    <row r="177" spans="1:1020" ht="106.15" customHeight="1" x14ac:dyDescent="0.25">
      <c r="A177" s="114">
        <v>116</v>
      </c>
      <c r="B177" s="32" t="s">
        <v>237</v>
      </c>
      <c r="C177" s="63">
        <v>4</v>
      </c>
      <c r="D177" s="3" t="s">
        <v>211</v>
      </c>
      <c r="E177" s="32" t="s">
        <v>238</v>
      </c>
      <c r="F177" s="50">
        <v>2450</v>
      </c>
      <c r="G177" s="50">
        <f>C177*F177</f>
        <v>9800</v>
      </c>
      <c r="H177" s="69">
        <f t="shared" si="203"/>
        <v>111.18695256643406</v>
      </c>
      <c r="I177" s="69">
        <f>C177*H177</f>
        <v>444.74781026573623</v>
      </c>
      <c r="J177" s="69">
        <f t="shared" si="204"/>
        <v>2561.1869525664342</v>
      </c>
      <c r="K177" s="68">
        <f t="shared" si="204"/>
        <v>10244.747810265737</v>
      </c>
      <c r="L177" s="68">
        <f t="shared" si="205"/>
        <v>3099.0362126053851</v>
      </c>
      <c r="M177" s="95">
        <f t="shared" si="205"/>
        <v>12396.14485042154</v>
      </c>
      <c r="N177" s="97">
        <f t="shared" si="155"/>
        <v>175.62184046523643</v>
      </c>
      <c r="O177" s="130">
        <f t="shared" si="156"/>
        <v>702.48736186094573</v>
      </c>
      <c r="P177" s="97">
        <f t="shared" si="157"/>
        <v>3274.6580530706215</v>
      </c>
      <c r="Q177" s="98">
        <f t="shared" si="158"/>
        <v>13098.632212282486</v>
      </c>
      <c r="R177" s="139"/>
    </row>
    <row r="178" spans="1:1020" ht="92.65" customHeight="1" x14ac:dyDescent="0.25">
      <c r="A178" s="114" t="s">
        <v>54</v>
      </c>
      <c r="B178" s="32" t="s">
        <v>224</v>
      </c>
      <c r="C178" s="100">
        <v>1</v>
      </c>
      <c r="D178" s="3" t="s">
        <v>251</v>
      </c>
      <c r="E178" s="32" t="s">
        <v>253</v>
      </c>
      <c r="F178" s="50">
        <v>1890</v>
      </c>
      <c r="G178" s="50">
        <f t="shared" ref="G178:G179" si="206">C178*F178</f>
        <v>1890</v>
      </c>
      <c r="H178" s="69">
        <f t="shared" si="203"/>
        <v>85.772791979820553</v>
      </c>
      <c r="I178" s="69">
        <f t="shared" ref="I178:I179" si="207">C178*H178</f>
        <v>85.772791979820553</v>
      </c>
      <c r="J178" s="69">
        <f t="shared" ref="J178:J179" si="208">F178+H178</f>
        <v>1975.7727919798206</v>
      </c>
      <c r="K178" s="68">
        <f t="shared" ref="K178:K179" si="209">G178+I178</f>
        <v>1975.7727919798206</v>
      </c>
      <c r="L178" s="68">
        <f t="shared" ref="L178:L179" si="210">J178*1.21</f>
        <v>2390.685078295583</v>
      </c>
      <c r="M178" s="95">
        <f t="shared" ref="M178:M179" si="211">K178*1.21</f>
        <v>2390.685078295583</v>
      </c>
      <c r="N178" s="97">
        <f t="shared" ref="N178:N179" si="212">287012/5064635.35*L178</f>
        <v>135.47970550175381</v>
      </c>
      <c r="O178" s="130">
        <f t="shared" ref="O178:O179" si="213">C178*N178</f>
        <v>135.47970550175381</v>
      </c>
      <c r="P178" s="97">
        <f t="shared" ref="P178:P179" si="214">L178+N178</f>
        <v>2526.1647837973369</v>
      </c>
      <c r="Q178" s="98">
        <f t="shared" ref="Q178:Q179" si="215">M178+O178</f>
        <v>2526.1647837973369</v>
      </c>
      <c r="R178" s="139"/>
    </row>
    <row r="179" spans="1:1020" ht="92.65" customHeight="1" x14ac:dyDescent="0.25">
      <c r="A179" s="114">
        <v>116</v>
      </c>
      <c r="B179" s="32" t="s">
        <v>252</v>
      </c>
      <c r="C179" s="63">
        <v>1</v>
      </c>
      <c r="D179" s="3"/>
      <c r="E179" s="32" t="s">
        <v>292</v>
      </c>
      <c r="F179" s="52">
        <v>4800</v>
      </c>
      <c r="G179" s="50">
        <f t="shared" si="206"/>
        <v>4800</v>
      </c>
      <c r="H179" s="69">
        <f t="shared" si="203"/>
        <v>217.83566217097285</v>
      </c>
      <c r="I179" s="69">
        <f t="shared" si="207"/>
        <v>217.83566217097285</v>
      </c>
      <c r="J179" s="69">
        <f t="shared" si="208"/>
        <v>5017.8356621709727</v>
      </c>
      <c r="K179" s="68">
        <f t="shared" si="209"/>
        <v>5017.8356621709727</v>
      </c>
      <c r="L179" s="68">
        <f t="shared" si="210"/>
        <v>6071.5811512268765</v>
      </c>
      <c r="M179" s="95">
        <f t="shared" si="211"/>
        <v>6071.5811512268765</v>
      </c>
      <c r="N179" s="97">
        <f t="shared" si="212"/>
        <v>344.07544254413665</v>
      </c>
      <c r="O179" s="130">
        <f t="shared" si="213"/>
        <v>344.07544254413665</v>
      </c>
      <c r="P179" s="97">
        <f t="shared" si="214"/>
        <v>6415.6565937710129</v>
      </c>
      <c r="Q179" s="98">
        <f t="shared" si="215"/>
        <v>6415.6565937710129</v>
      </c>
      <c r="R179" s="139"/>
    </row>
    <row r="180" spans="1:1020" ht="106.15" customHeight="1" x14ac:dyDescent="0.25">
      <c r="A180" s="114">
        <v>116</v>
      </c>
      <c r="B180" s="32" t="s">
        <v>290</v>
      </c>
      <c r="C180" s="63">
        <v>1</v>
      </c>
      <c r="D180" s="3">
        <v>2500</v>
      </c>
      <c r="E180" s="32"/>
      <c r="F180" s="52">
        <v>499</v>
      </c>
      <c r="G180" s="50">
        <f>C180*F180</f>
        <v>499</v>
      </c>
      <c r="H180" s="69">
        <f t="shared" ref="H180:H181" si="216">85000/1872971.56*F180</f>
        <v>22.645832379857385</v>
      </c>
      <c r="I180" s="69">
        <f>C180*H180</f>
        <v>22.645832379857385</v>
      </c>
      <c r="J180" s="69">
        <f t="shared" ref="J180:K183" si="217">F180+H180</f>
        <v>521.64583237985744</v>
      </c>
      <c r="K180" s="68">
        <f t="shared" si="217"/>
        <v>521.64583237985744</v>
      </c>
      <c r="L180" s="68">
        <f t="shared" ref="L180:M183" si="218">J180*1.21</f>
        <v>631.19145717962749</v>
      </c>
      <c r="M180" s="95">
        <f t="shared" si="218"/>
        <v>631.19145717962749</v>
      </c>
      <c r="N180" s="97">
        <f t="shared" si="155"/>
        <v>35.769509547817542</v>
      </c>
      <c r="O180" s="130">
        <f t="shared" si="156"/>
        <v>35.769509547817542</v>
      </c>
      <c r="P180" s="97">
        <f t="shared" si="157"/>
        <v>666.960966727445</v>
      </c>
      <c r="Q180" s="98">
        <f t="shared" si="158"/>
        <v>666.960966727445</v>
      </c>
      <c r="R180" s="139"/>
    </row>
    <row r="181" spans="1:1020" ht="94.9" customHeight="1" x14ac:dyDescent="0.25">
      <c r="A181" s="114">
        <v>116</v>
      </c>
      <c r="B181" s="32" t="s">
        <v>235</v>
      </c>
      <c r="C181" s="63">
        <v>1</v>
      </c>
      <c r="D181" s="3" t="s">
        <v>236</v>
      </c>
      <c r="E181" s="32" t="s">
        <v>234</v>
      </c>
      <c r="F181" s="50">
        <v>5490</v>
      </c>
      <c r="G181" s="50">
        <f>C181*F181</f>
        <v>5490</v>
      </c>
      <c r="H181" s="69">
        <f t="shared" si="216"/>
        <v>249.14953860805019</v>
      </c>
      <c r="I181" s="69">
        <f>C181*H181</f>
        <v>249.14953860805019</v>
      </c>
      <c r="J181" s="69">
        <f t="shared" si="217"/>
        <v>5739.1495386080505</v>
      </c>
      <c r="K181" s="68">
        <f t="shared" si="217"/>
        <v>5739.1495386080505</v>
      </c>
      <c r="L181" s="68">
        <f t="shared" si="218"/>
        <v>6944.3709417157406</v>
      </c>
      <c r="M181" s="95">
        <f t="shared" si="218"/>
        <v>6944.3709417157406</v>
      </c>
      <c r="N181" s="97">
        <f t="shared" si="155"/>
        <v>393.5362874098563</v>
      </c>
      <c r="O181" s="130">
        <f t="shared" si="156"/>
        <v>393.5362874098563</v>
      </c>
      <c r="P181" s="97">
        <f t="shared" si="157"/>
        <v>7337.907229125597</v>
      </c>
      <c r="Q181" s="98">
        <f t="shared" si="158"/>
        <v>7337.907229125597</v>
      </c>
      <c r="R181" s="139"/>
    </row>
    <row r="182" spans="1:1020" ht="94.9" customHeight="1" x14ac:dyDescent="0.25">
      <c r="A182" s="114">
        <v>116</v>
      </c>
      <c r="B182" s="32" t="s">
        <v>245</v>
      </c>
      <c r="C182" s="63">
        <v>1</v>
      </c>
      <c r="D182" s="3"/>
      <c r="E182" s="32" t="s">
        <v>246</v>
      </c>
      <c r="F182" s="50">
        <v>1790</v>
      </c>
      <c r="G182" s="50">
        <f>C182*F182</f>
        <v>1790</v>
      </c>
      <c r="H182" s="69">
        <f t="shared" ref="H182:H187" si="219">85000/1872971.56*F182</f>
        <v>81.234549017925289</v>
      </c>
      <c r="I182" s="69">
        <f>C182*H182</f>
        <v>81.234549017925289</v>
      </c>
      <c r="J182" s="69">
        <f t="shared" si="217"/>
        <v>1871.2345490179252</v>
      </c>
      <c r="K182" s="68">
        <f t="shared" si="217"/>
        <v>1871.2345490179252</v>
      </c>
      <c r="L182" s="68">
        <f t="shared" si="218"/>
        <v>2264.1938043116893</v>
      </c>
      <c r="M182" s="95">
        <f t="shared" si="218"/>
        <v>2264.1938043116893</v>
      </c>
      <c r="N182" s="97">
        <f t="shared" si="155"/>
        <v>128.31146711541763</v>
      </c>
      <c r="O182" s="130">
        <f t="shared" si="156"/>
        <v>128.31146711541763</v>
      </c>
      <c r="P182" s="97">
        <f t="shared" si="157"/>
        <v>2392.5052714271069</v>
      </c>
      <c r="Q182" s="98">
        <f t="shared" si="158"/>
        <v>2392.5052714271069</v>
      </c>
      <c r="R182" s="139"/>
    </row>
    <row r="183" spans="1:1020" ht="106.15" customHeight="1" x14ac:dyDescent="0.25">
      <c r="A183" s="114">
        <v>116</v>
      </c>
      <c r="B183" s="32" t="s">
        <v>153</v>
      </c>
      <c r="C183" s="63">
        <v>3</v>
      </c>
      <c r="D183" s="3" t="s">
        <v>162</v>
      </c>
      <c r="E183" s="32" t="s">
        <v>247</v>
      </c>
      <c r="F183" s="50">
        <v>5559.95</v>
      </c>
      <c r="G183" s="50">
        <f>C183*F183</f>
        <v>16679.849999999999</v>
      </c>
      <c r="H183" s="69">
        <f t="shared" si="219"/>
        <v>252.32403955989591</v>
      </c>
      <c r="I183" s="69">
        <f>C183*H183</f>
        <v>756.9721186796877</v>
      </c>
      <c r="J183" s="69">
        <f t="shared" si="217"/>
        <v>5812.2740395598958</v>
      </c>
      <c r="K183" s="68">
        <f t="shared" si="217"/>
        <v>17436.822118679687</v>
      </c>
      <c r="L183" s="68">
        <f t="shared" si="218"/>
        <v>7032.8515878674734</v>
      </c>
      <c r="M183" s="95">
        <f t="shared" si="218"/>
        <v>21098.55476360242</v>
      </c>
      <c r="N183" s="97">
        <f t="shared" si="155"/>
        <v>398.55047016109842</v>
      </c>
      <c r="O183" s="130">
        <f t="shared" si="156"/>
        <v>1195.6514104832952</v>
      </c>
      <c r="P183" s="97">
        <f t="shared" si="157"/>
        <v>7431.4020580285714</v>
      </c>
      <c r="Q183" s="98">
        <f t="shared" si="158"/>
        <v>22294.206174085717</v>
      </c>
      <c r="R183" s="139"/>
    </row>
    <row r="184" spans="1:1020" ht="106.15" customHeight="1" x14ac:dyDescent="0.25">
      <c r="A184" s="114">
        <v>116</v>
      </c>
      <c r="B184" s="32" t="s">
        <v>254</v>
      </c>
      <c r="C184" s="63">
        <v>3</v>
      </c>
      <c r="D184" s="3">
        <v>60</v>
      </c>
      <c r="E184" s="32" t="s">
        <v>255</v>
      </c>
      <c r="F184" s="50">
        <v>149</v>
      </c>
      <c r="G184" s="50">
        <f t="shared" ref="G184" si="220">C184*F184</f>
        <v>447</v>
      </c>
      <c r="H184" s="69">
        <f t="shared" si="219"/>
        <v>6.7619820132239488</v>
      </c>
      <c r="I184" s="69">
        <f t="shared" ref="I184" si="221">C184*H184</f>
        <v>20.285946039671845</v>
      </c>
      <c r="J184" s="69">
        <f t="shared" ref="J184" si="222">F184+H184</f>
        <v>155.76198201322396</v>
      </c>
      <c r="K184" s="68">
        <f t="shared" ref="K184" si="223">G184+I184</f>
        <v>467.28594603967184</v>
      </c>
      <c r="L184" s="68">
        <f t="shared" ref="L184" si="224">J184*1.21</f>
        <v>188.47199823600099</v>
      </c>
      <c r="M184" s="95">
        <f t="shared" ref="M184" si="225">K184*1.21</f>
        <v>565.41599470800293</v>
      </c>
      <c r="N184" s="97">
        <f t="shared" ref="N184" si="226">287012/5064635.35*L184</f>
        <v>10.680675195640909</v>
      </c>
      <c r="O184" s="130">
        <f t="shared" ref="O184" si="227">C184*N184</f>
        <v>32.042025586922726</v>
      </c>
      <c r="P184" s="97">
        <f t="shared" ref="P184" si="228">L184+N184</f>
        <v>199.15267343164189</v>
      </c>
      <c r="Q184" s="98">
        <f t="shared" ref="Q184" si="229">M184+O184</f>
        <v>597.45802029492563</v>
      </c>
      <c r="R184" s="139"/>
    </row>
    <row r="185" spans="1:1020" ht="111.4" customHeight="1" x14ac:dyDescent="0.25">
      <c r="A185" s="114">
        <v>116</v>
      </c>
      <c r="B185" s="32" t="s">
        <v>167</v>
      </c>
      <c r="C185" s="63">
        <v>3</v>
      </c>
      <c r="D185" s="3" t="s">
        <v>165</v>
      </c>
      <c r="E185" s="32" t="s">
        <v>166</v>
      </c>
      <c r="F185" s="50">
        <v>8618.75</v>
      </c>
      <c r="G185" s="50">
        <f t="shared" ref="G185:G190" si="230">C185*F185</f>
        <v>25856.25</v>
      </c>
      <c r="H185" s="69">
        <f t="shared" si="219"/>
        <v>391.13981527834835</v>
      </c>
      <c r="I185" s="69">
        <f t="shared" ref="I185:I190" si="231">C185*H185</f>
        <v>1173.4194458350451</v>
      </c>
      <c r="J185" s="69">
        <f t="shared" ref="J185:K190" si="232">F185+H185</f>
        <v>9009.8898152783477</v>
      </c>
      <c r="K185" s="68">
        <f t="shared" si="232"/>
        <v>27029.669445835047</v>
      </c>
      <c r="L185" s="68">
        <f t="shared" ref="L185:M190" si="233">J185*1.21</f>
        <v>10901.9666764868</v>
      </c>
      <c r="M185" s="95">
        <f t="shared" si="233"/>
        <v>32705.900029460405</v>
      </c>
      <c r="N185" s="97">
        <f t="shared" si="155"/>
        <v>617.8125459223495</v>
      </c>
      <c r="O185" s="130">
        <f t="shared" si="156"/>
        <v>1853.4376377670485</v>
      </c>
      <c r="P185" s="97">
        <f t="shared" si="157"/>
        <v>11519.77922240915</v>
      </c>
      <c r="Q185" s="98">
        <f t="shared" si="158"/>
        <v>34559.337667227453</v>
      </c>
      <c r="R185" s="139"/>
    </row>
    <row r="186" spans="1:1020" ht="92.65" customHeight="1" x14ac:dyDescent="0.25">
      <c r="A186" s="114">
        <v>116</v>
      </c>
      <c r="B186" s="32" t="s">
        <v>276</v>
      </c>
      <c r="C186" s="100">
        <v>2</v>
      </c>
      <c r="D186" s="3" t="s">
        <v>277</v>
      </c>
      <c r="E186" s="32" t="s">
        <v>278</v>
      </c>
      <c r="F186" s="50">
        <v>516.25</v>
      </c>
      <c r="G186" s="50">
        <f t="shared" si="230"/>
        <v>1032.5</v>
      </c>
      <c r="H186" s="69">
        <f t="shared" si="219"/>
        <v>23.42867929078432</v>
      </c>
      <c r="I186" s="69">
        <f t="shared" si="231"/>
        <v>46.85735858156864</v>
      </c>
      <c r="J186" s="69">
        <f t="shared" si="232"/>
        <v>539.67867929078432</v>
      </c>
      <c r="K186" s="68">
        <f t="shared" si="232"/>
        <v>1079.3573585815686</v>
      </c>
      <c r="L186" s="68">
        <f t="shared" si="233"/>
        <v>653.01120194184898</v>
      </c>
      <c r="M186" s="95">
        <f t="shared" si="233"/>
        <v>1306.022403883698</v>
      </c>
      <c r="N186" s="97">
        <f t="shared" si="155"/>
        <v>37.006030669460529</v>
      </c>
      <c r="O186" s="130">
        <f t="shared" si="156"/>
        <v>74.012061338921058</v>
      </c>
      <c r="P186" s="97">
        <f t="shared" si="157"/>
        <v>690.01723261130951</v>
      </c>
      <c r="Q186" s="98">
        <f t="shared" si="158"/>
        <v>1380.034465222619</v>
      </c>
      <c r="R186" s="139"/>
    </row>
    <row r="187" spans="1:1020" ht="92.65" customHeight="1" x14ac:dyDescent="0.25">
      <c r="A187" s="114">
        <v>116</v>
      </c>
      <c r="B187" s="32" t="s">
        <v>257</v>
      </c>
      <c r="C187" s="63">
        <v>1</v>
      </c>
      <c r="D187" s="3"/>
      <c r="E187" s="32" t="s">
        <v>337</v>
      </c>
      <c r="F187" s="50">
        <v>1095</v>
      </c>
      <c r="G187" s="50">
        <f t="shared" si="230"/>
        <v>1095</v>
      </c>
      <c r="H187" s="69">
        <f t="shared" si="219"/>
        <v>49.69376043275318</v>
      </c>
      <c r="I187" s="69">
        <f t="shared" si="231"/>
        <v>49.69376043275318</v>
      </c>
      <c r="J187" s="69">
        <f t="shared" si="232"/>
        <v>1144.6937604327532</v>
      </c>
      <c r="K187" s="68">
        <f t="shared" si="232"/>
        <v>1144.6937604327532</v>
      </c>
      <c r="L187" s="68">
        <f t="shared" si="233"/>
        <v>1385.0794501236312</v>
      </c>
      <c r="M187" s="95">
        <f t="shared" si="233"/>
        <v>1385.0794501236312</v>
      </c>
      <c r="N187" s="97">
        <f t="shared" si="155"/>
        <v>78.49221033038117</v>
      </c>
      <c r="O187" s="130">
        <f t="shared" si="156"/>
        <v>78.49221033038117</v>
      </c>
      <c r="P187" s="97">
        <f t="shared" si="157"/>
        <v>1463.5716604540123</v>
      </c>
      <c r="Q187" s="98">
        <f t="shared" si="158"/>
        <v>1463.5716604540123</v>
      </c>
      <c r="R187" s="139"/>
    </row>
    <row r="188" spans="1:1020" ht="102.4" customHeight="1" x14ac:dyDescent="0.25">
      <c r="A188" s="114" t="s">
        <v>54</v>
      </c>
      <c r="B188" s="32" t="s">
        <v>463</v>
      </c>
      <c r="C188" s="63">
        <v>2</v>
      </c>
      <c r="D188" s="3" t="s">
        <v>139</v>
      </c>
      <c r="E188" s="32" t="s">
        <v>140</v>
      </c>
      <c r="F188" s="50">
        <v>1122.5</v>
      </c>
      <c r="G188" s="50">
        <f t="shared" si="230"/>
        <v>2245</v>
      </c>
      <c r="H188" s="69">
        <f>85000/1872971.56*'2 NP'!F188</f>
        <v>50.941777247274381</v>
      </c>
      <c r="I188" s="69">
        <f t="shared" si="231"/>
        <v>101.88355449454876</v>
      </c>
      <c r="J188" s="69">
        <f t="shared" si="232"/>
        <v>1173.4417772472743</v>
      </c>
      <c r="K188" s="68">
        <f t="shared" si="232"/>
        <v>2346.8835544945487</v>
      </c>
      <c r="L188" s="68">
        <f t="shared" si="233"/>
        <v>1419.864550469202</v>
      </c>
      <c r="M188" s="95">
        <f t="shared" si="233"/>
        <v>2839.7291009384039</v>
      </c>
      <c r="N188" s="97">
        <f t="shared" si="155"/>
        <v>80.463475886623627</v>
      </c>
      <c r="O188" s="130">
        <f t="shared" si="156"/>
        <v>160.92695177324725</v>
      </c>
      <c r="P188" s="97">
        <f t="shared" si="157"/>
        <v>1500.3280263558256</v>
      </c>
      <c r="Q188" s="98">
        <f t="shared" si="158"/>
        <v>3000.6560527116512</v>
      </c>
      <c r="R188" s="139"/>
    </row>
    <row r="189" spans="1:1020" customFormat="1" ht="97.15" customHeight="1" x14ac:dyDescent="0.25">
      <c r="A189" s="226">
        <v>116</v>
      </c>
      <c r="B189" s="32" t="s">
        <v>451</v>
      </c>
      <c r="C189" s="63">
        <v>5</v>
      </c>
      <c r="D189" s="63" t="s">
        <v>452</v>
      </c>
      <c r="E189" s="32" t="s">
        <v>389</v>
      </c>
      <c r="F189" s="72">
        <v>2300</v>
      </c>
      <c r="G189" s="72">
        <f t="shared" si="230"/>
        <v>11500</v>
      </c>
      <c r="H189" s="58">
        <f>87000/1060540*F189</f>
        <v>188.67746619646596</v>
      </c>
      <c r="I189" s="58">
        <f t="shared" si="231"/>
        <v>943.38733098232979</v>
      </c>
      <c r="J189" s="58">
        <f t="shared" si="232"/>
        <v>2488.677466196466</v>
      </c>
      <c r="K189" s="56">
        <f t="shared" si="232"/>
        <v>12443.38733098233</v>
      </c>
      <c r="L189" s="57">
        <f t="shared" si="233"/>
        <v>3011.2997340977236</v>
      </c>
      <c r="M189" s="56">
        <f t="shared" si="233"/>
        <v>15056.49867048862</v>
      </c>
      <c r="N189" s="97">
        <f t="shared" si="155"/>
        <v>170.64982956430532</v>
      </c>
      <c r="O189" s="130">
        <f t="shared" si="156"/>
        <v>853.24914782152655</v>
      </c>
      <c r="P189" s="97">
        <f t="shared" si="157"/>
        <v>3181.949563662029</v>
      </c>
      <c r="Q189" s="98">
        <f t="shared" si="158"/>
        <v>15909.747818310147</v>
      </c>
      <c r="R189" s="139"/>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c r="IW189" s="1"/>
      <c r="IX189" s="1"/>
      <c r="IY189" s="1"/>
      <c r="IZ189" s="1"/>
      <c r="JA189" s="1"/>
      <c r="JB189" s="1"/>
      <c r="JC189" s="1"/>
      <c r="JD189" s="1"/>
      <c r="JE189" s="1"/>
      <c r="JF189" s="1"/>
      <c r="JG189" s="1"/>
      <c r="JH189" s="1"/>
      <c r="JI189" s="1"/>
      <c r="JJ189" s="1"/>
      <c r="JK189" s="1"/>
      <c r="JL189" s="1"/>
      <c r="JM189" s="1"/>
      <c r="JN189" s="1"/>
      <c r="JO189" s="1"/>
      <c r="JP189" s="1"/>
      <c r="JQ189" s="1"/>
      <c r="JR189" s="1"/>
      <c r="JS189" s="1"/>
      <c r="JT189" s="1"/>
      <c r="JU189" s="1"/>
      <c r="JV189" s="1"/>
      <c r="JW189" s="1"/>
      <c r="JX189" s="1"/>
      <c r="JY189" s="1"/>
      <c r="JZ189" s="1"/>
      <c r="KA189" s="1"/>
      <c r="KB189" s="1"/>
      <c r="KC189" s="1"/>
      <c r="KD189" s="1"/>
      <c r="KE189" s="1"/>
      <c r="KF189" s="1"/>
      <c r="KG189" s="1"/>
      <c r="KH189" s="1"/>
      <c r="KI189" s="1"/>
      <c r="KJ189" s="1"/>
      <c r="KK189" s="1"/>
      <c r="KL189" s="1"/>
      <c r="KM189" s="1"/>
      <c r="KN189" s="1"/>
      <c r="KO189" s="1"/>
      <c r="KP189" s="1"/>
      <c r="KQ189" s="1"/>
      <c r="KR189" s="1"/>
      <c r="KS189" s="1"/>
      <c r="KT189" s="1"/>
      <c r="KU189" s="1"/>
      <c r="KV189" s="1"/>
      <c r="KW189" s="1"/>
      <c r="KX189" s="1"/>
      <c r="KY189" s="1"/>
      <c r="KZ189" s="1"/>
      <c r="LA189" s="1"/>
      <c r="LB189" s="1"/>
      <c r="LC189" s="1"/>
      <c r="LD189" s="1"/>
      <c r="LE189" s="1"/>
      <c r="LF189" s="1"/>
      <c r="LG189" s="1"/>
      <c r="LH189" s="1"/>
      <c r="LI189" s="1"/>
      <c r="LJ189" s="1"/>
      <c r="LK189" s="1"/>
      <c r="LL189" s="1"/>
      <c r="LM189" s="1"/>
      <c r="LN189" s="1"/>
      <c r="LO189" s="1"/>
      <c r="LP189" s="1"/>
      <c r="LQ189" s="1"/>
      <c r="LR189" s="1"/>
      <c r="LS189" s="1"/>
      <c r="LT189" s="1"/>
      <c r="LU189" s="1"/>
      <c r="LV189" s="1"/>
      <c r="LW189" s="1"/>
      <c r="LX189" s="1"/>
      <c r="LY189" s="1"/>
      <c r="LZ189" s="1"/>
      <c r="MA189" s="1"/>
      <c r="MB189" s="1"/>
      <c r="MC189" s="1"/>
      <c r="MD189" s="1"/>
      <c r="ME189" s="1"/>
      <c r="MF189" s="1"/>
      <c r="MG189" s="1"/>
      <c r="MH189" s="1"/>
      <c r="MI189" s="1"/>
      <c r="MJ189" s="1"/>
      <c r="MK189" s="1"/>
      <c r="ML189" s="1"/>
      <c r="MM189" s="1"/>
      <c r="MN189" s="1"/>
      <c r="MO189" s="1"/>
      <c r="MP189" s="1"/>
      <c r="MQ189" s="1"/>
      <c r="MR189" s="1"/>
      <c r="MS189" s="1"/>
      <c r="MT189" s="1"/>
      <c r="MU189" s="1"/>
      <c r="MV189" s="1"/>
      <c r="MW189" s="1"/>
      <c r="MX189" s="1"/>
      <c r="MY189" s="1"/>
      <c r="MZ189" s="1"/>
      <c r="NA189" s="1"/>
      <c r="NB189" s="1"/>
      <c r="NC189" s="1"/>
      <c r="ND189" s="1"/>
      <c r="NE189" s="1"/>
      <c r="NF189" s="1"/>
      <c r="NG189" s="1"/>
      <c r="NH189" s="1"/>
      <c r="NI189" s="1"/>
      <c r="NJ189" s="1"/>
      <c r="NK189" s="1"/>
      <c r="NL189" s="1"/>
      <c r="NM189" s="1"/>
      <c r="NN189" s="1"/>
      <c r="NO189" s="1"/>
      <c r="NP189" s="1"/>
      <c r="NQ189" s="1"/>
      <c r="NR189" s="1"/>
      <c r="NS189" s="1"/>
      <c r="NT189" s="1"/>
      <c r="NU189" s="1"/>
      <c r="NV189" s="1"/>
      <c r="NW189" s="1"/>
      <c r="NX189" s="1"/>
      <c r="NY189" s="1"/>
      <c r="NZ189" s="1"/>
      <c r="OA189" s="1"/>
      <c r="OB189" s="1"/>
      <c r="OC189" s="1"/>
      <c r="OD189" s="1"/>
      <c r="OE189" s="1"/>
      <c r="OF189" s="1"/>
      <c r="OG189" s="1"/>
      <c r="OH189" s="1"/>
      <c r="OI189" s="1"/>
      <c r="OJ189" s="1"/>
      <c r="OK189" s="1"/>
      <c r="OL189" s="1"/>
      <c r="OM189" s="1"/>
      <c r="ON189" s="1"/>
      <c r="OO189" s="1"/>
      <c r="OP189" s="1"/>
      <c r="OQ189" s="1"/>
      <c r="OR189" s="1"/>
      <c r="OS189" s="1"/>
      <c r="OT189" s="1"/>
      <c r="OU189" s="1"/>
      <c r="OV189" s="1"/>
      <c r="OW189" s="1"/>
      <c r="OX189" s="1"/>
      <c r="OY189" s="1"/>
      <c r="OZ189" s="1"/>
      <c r="PA189" s="1"/>
      <c r="PB189" s="1"/>
      <c r="PC189" s="1"/>
      <c r="PD189" s="1"/>
      <c r="PE189" s="1"/>
      <c r="PF189" s="1"/>
      <c r="PG189" s="1"/>
      <c r="PH189" s="1"/>
      <c r="PI189" s="1"/>
      <c r="PJ189" s="1"/>
      <c r="PK189" s="1"/>
      <c r="PL189" s="1"/>
      <c r="PM189" s="1"/>
      <c r="PN189" s="1"/>
      <c r="PO189" s="1"/>
      <c r="PP189" s="1"/>
      <c r="PQ189" s="1"/>
      <c r="PR189" s="1"/>
      <c r="PS189" s="1"/>
      <c r="PT189" s="1"/>
      <c r="PU189" s="1"/>
      <c r="PV189" s="1"/>
      <c r="PW189" s="1"/>
      <c r="PX189" s="1"/>
      <c r="PY189" s="1"/>
      <c r="PZ189" s="1"/>
      <c r="QA189" s="1"/>
      <c r="QB189" s="1"/>
      <c r="QC189" s="1"/>
      <c r="QD189" s="1"/>
      <c r="QE189" s="1"/>
      <c r="QF189" s="1"/>
      <c r="QG189" s="1"/>
      <c r="QH189" s="1"/>
      <c r="QI189" s="1"/>
      <c r="QJ189" s="1"/>
      <c r="QK189" s="1"/>
      <c r="QL189" s="1"/>
      <c r="QM189" s="1"/>
      <c r="QN189" s="1"/>
      <c r="QO189" s="1"/>
      <c r="QP189" s="1"/>
      <c r="QQ189" s="1"/>
      <c r="QR189" s="1"/>
      <c r="QS189" s="1"/>
      <c r="QT189" s="1"/>
      <c r="QU189" s="1"/>
      <c r="QV189" s="1"/>
      <c r="QW189" s="1"/>
      <c r="QX189" s="1"/>
      <c r="QY189" s="1"/>
      <c r="QZ189" s="1"/>
      <c r="RA189" s="1"/>
      <c r="RB189" s="1"/>
      <c r="RC189" s="1"/>
      <c r="RD189" s="1"/>
      <c r="RE189" s="1"/>
      <c r="RF189" s="1"/>
      <c r="RG189" s="1"/>
      <c r="RH189" s="1"/>
      <c r="RI189" s="1"/>
      <c r="RJ189" s="1"/>
      <c r="RK189" s="1"/>
      <c r="RL189" s="1"/>
      <c r="RM189" s="1"/>
      <c r="RN189" s="1"/>
      <c r="RO189" s="1"/>
      <c r="RP189" s="1"/>
      <c r="RQ189" s="1"/>
      <c r="RR189" s="1"/>
      <c r="RS189" s="1"/>
      <c r="RT189" s="1"/>
      <c r="RU189" s="1"/>
      <c r="RV189" s="1"/>
      <c r="RW189" s="1"/>
      <c r="RX189" s="1"/>
      <c r="RY189" s="1"/>
      <c r="RZ189" s="1"/>
      <c r="SA189" s="1"/>
      <c r="SB189" s="1"/>
      <c r="SC189" s="1"/>
      <c r="SD189" s="1"/>
      <c r="SE189" s="1"/>
      <c r="SF189" s="1"/>
      <c r="SG189" s="1"/>
      <c r="SH189" s="1"/>
      <c r="SI189" s="1"/>
      <c r="SJ189" s="1"/>
      <c r="SK189" s="1"/>
      <c r="SL189" s="1"/>
      <c r="SM189" s="1"/>
      <c r="SN189" s="1"/>
      <c r="SO189" s="1"/>
      <c r="SP189" s="1"/>
      <c r="SQ189" s="1"/>
      <c r="SR189" s="1"/>
      <c r="SS189" s="1"/>
      <c r="ST189" s="1"/>
      <c r="SU189" s="1"/>
      <c r="SV189" s="1"/>
      <c r="SW189" s="1"/>
      <c r="SX189" s="1"/>
      <c r="SY189" s="1"/>
      <c r="SZ189" s="1"/>
      <c r="TA189" s="1"/>
      <c r="TB189" s="1"/>
      <c r="TC189" s="1"/>
      <c r="TD189" s="1"/>
      <c r="TE189" s="1"/>
      <c r="TF189" s="1"/>
      <c r="TG189" s="1"/>
      <c r="TH189" s="1"/>
      <c r="TI189" s="1"/>
      <c r="TJ189" s="1"/>
      <c r="TK189" s="1"/>
      <c r="TL189" s="1"/>
      <c r="TM189" s="1"/>
      <c r="TN189" s="1"/>
      <c r="TO189" s="1"/>
      <c r="TP189" s="1"/>
      <c r="TQ189" s="1"/>
      <c r="TR189" s="1"/>
      <c r="TS189" s="1"/>
      <c r="TT189" s="1"/>
      <c r="TU189" s="1"/>
      <c r="TV189" s="1"/>
      <c r="TW189" s="1"/>
      <c r="TX189" s="1"/>
      <c r="TY189" s="1"/>
      <c r="TZ189" s="1"/>
      <c r="UA189" s="1"/>
      <c r="UB189" s="1"/>
      <c r="UC189" s="1"/>
      <c r="UD189" s="1"/>
      <c r="UE189" s="1"/>
      <c r="UF189" s="1"/>
      <c r="UG189" s="1"/>
      <c r="UH189" s="1"/>
      <c r="UI189" s="1"/>
      <c r="UJ189" s="1"/>
      <c r="UK189" s="1"/>
      <c r="UL189" s="1"/>
      <c r="UM189" s="1"/>
      <c r="UN189" s="1"/>
      <c r="UO189" s="1"/>
      <c r="UP189" s="1"/>
      <c r="UQ189" s="1"/>
      <c r="UR189" s="1"/>
      <c r="US189" s="1"/>
      <c r="UT189" s="1"/>
      <c r="UU189" s="1"/>
      <c r="UV189" s="1"/>
      <c r="UW189" s="1"/>
      <c r="UX189" s="1"/>
      <c r="UY189" s="1"/>
      <c r="UZ189" s="1"/>
      <c r="VA189" s="1"/>
      <c r="VB189" s="1"/>
      <c r="VC189" s="1"/>
      <c r="VD189" s="1"/>
      <c r="VE189" s="1"/>
      <c r="VF189" s="1"/>
      <c r="VG189" s="1"/>
      <c r="VH189" s="1"/>
      <c r="VI189" s="1"/>
      <c r="VJ189" s="1"/>
      <c r="VK189" s="1"/>
      <c r="VL189" s="1"/>
      <c r="VM189" s="1"/>
      <c r="VN189" s="1"/>
      <c r="VO189" s="1"/>
      <c r="VP189" s="1"/>
      <c r="VQ189" s="1"/>
      <c r="VR189" s="1"/>
      <c r="VS189" s="1"/>
      <c r="VT189" s="1"/>
      <c r="VU189" s="1"/>
      <c r="VV189" s="1"/>
      <c r="VW189" s="1"/>
      <c r="VX189" s="1"/>
      <c r="VY189" s="1"/>
      <c r="VZ189" s="1"/>
      <c r="WA189" s="1"/>
      <c r="WB189" s="1"/>
      <c r="WC189" s="1"/>
      <c r="WD189" s="1"/>
      <c r="WE189" s="1"/>
      <c r="WF189" s="1"/>
      <c r="WG189" s="1"/>
      <c r="WH189" s="1"/>
      <c r="WI189" s="1"/>
      <c r="WJ189" s="1"/>
      <c r="WK189" s="1"/>
      <c r="WL189" s="1"/>
      <c r="WM189" s="1"/>
      <c r="WN189" s="1"/>
      <c r="WO189" s="1"/>
      <c r="WP189" s="1"/>
      <c r="WQ189" s="1"/>
      <c r="WR189" s="1"/>
      <c r="WS189" s="1"/>
      <c r="WT189" s="1"/>
      <c r="WU189" s="1"/>
      <c r="WV189" s="1"/>
      <c r="WW189" s="1"/>
      <c r="WX189" s="1"/>
      <c r="WY189" s="1"/>
      <c r="WZ189" s="1"/>
      <c r="XA189" s="1"/>
      <c r="XB189" s="1"/>
      <c r="XC189" s="1"/>
      <c r="XD189" s="1"/>
      <c r="XE189" s="1"/>
      <c r="XF189" s="1"/>
      <c r="XG189" s="1"/>
      <c r="XH189" s="1"/>
      <c r="XI189" s="1"/>
      <c r="XJ189" s="1"/>
      <c r="XK189" s="1"/>
      <c r="XL189" s="1"/>
      <c r="XM189" s="1"/>
      <c r="XN189" s="1"/>
      <c r="XO189" s="1"/>
      <c r="XP189" s="1"/>
      <c r="XQ189" s="1"/>
      <c r="XR189" s="1"/>
      <c r="XS189" s="1"/>
      <c r="XT189" s="1"/>
      <c r="XU189" s="1"/>
      <c r="XV189" s="1"/>
      <c r="XW189" s="1"/>
      <c r="XX189" s="1"/>
      <c r="XY189" s="1"/>
      <c r="XZ189" s="1"/>
      <c r="YA189" s="1"/>
      <c r="YB189" s="1"/>
      <c r="YC189" s="1"/>
      <c r="YD189" s="1"/>
      <c r="YE189" s="1"/>
      <c r="YF189" s="1"/>
      <c r="YG189" s="1"/>
      <c r="YH189" s="1"/>
      <c r="YI189" s="1"/>
      <c r="YJ189" s="1"/>
      <c r="YK189" s="1"/>
      <c r="YL189" s="1"/>
      <c r="YM189" s="1"/>
      <c r="YN189" s="1"/>
      <c r="YO189" s="1"/>
      <c r="YP189" s="1"/>
      <c r="YQ189" s="1"/>
      <c r="YR189" s="1"/>
      <c r="YS189" s="1"/>
      <c r="YT189" s="1"/>
      <c r="YU189" s="1"/>
      <c r="YV189" s="1"/>
      <c r="YW189" s="1"/>
      <c r="YX189" s="1"/>
      <c r="YY189" s="1"/>
      <c r="YZ189" s="1"/>
      <c r="ZA189" s="1"/>
      <c r="ZB189" s="1"/>
      <c r="ZC189" s="1"/>
      <c r="ZD189" s="1"/>
      <c r="ZE189" s="1"/>
      <c r="ZF189" s="1"/>
      <c r="ZG189" s="1"/>
      <c r="ZH189" s="1"/>
      <c r="ZI189" s="1"/>
      <c r="ZJ189" s="1"/>
      <c r="ZK189" s="1"/>
      <c r="ZL189" s="1"/>
      <c r="ZM189" s="1"/>
      <c r="ZN189" s="1"/>
      <c r="ZO189" s="1"/>
      <c r="ZP189" s="1"/>
      <c r="ZQ189" s="1"/>
      <c r="ZR189" s="1"/>
      <c r="ZS189" s="1"/>
      <c r="ZT189" s="1"/>
      <c r="ZU189" s="1"/>
      <c r="ZV189" s="1"/>
      <c r="ZW189" s="1"/>
      <c r="ZX189" s="1"/>
      <c r="ZY189" s="1"/>
      <c r="ZZ189" s="1"/>
      <c r="AAA189" s="1"/>
      <c r="AAB189" s="1"/>
      <c r="AAC189" s="1"/>
      <c r="AAD189" s="1"/>
      <c r="AAE189" s="1"/>
      <c r="AAF189" s="1"/>
      <c r="AAG189" s="1"/>
      <c r="AAH189" s="1"/>
      <c r="AAI189" s="1"/>
      <c r="AAJ189" s="1"/>
      <c r="AAK189" s="1"/>
      <c r="AAL189" s="1"/>
      <c r="AAM189" s="1"/>
      <c r="AAN189" s="1"/>
      <c r="AAO189" s="1"/>
      <c r="AAP189" s="1"/>
      <c r="AAQ189" s="1"/>
      <c r="AAR189" s="1"/>
      <c r="AAS189" s="1"/>
      <c r="AAT189" s="1"/>
      <c r="AAU189" s="1"/>
      <c r="AAV189" s="1"/>
      <c r="AAW189" s="1"/>
      <c r="AAX189" s="1"/>
      <c r="AAY189" s="1"/>
      <c r="AAZ189" s="1"/>
      <c r="ABA189" s="1"/>
      <c r="ABB189" s="1"/>
      <c r="ABC189" s="1"/>
      <c r="ABD189" s="1"/>
      <c r="ABE189" s="1"/>
      <c r="ABF189" s="1"/>
      <c r="ABG189" s="1"/>
      <c r="ABH189" s="1"/>
      <c r="ABI189" s="1"/>
      <c r="ABJ189" s="1"/>
      <c r="ABK189" s="1"/>
      <c r="ABL189" s="1"/>
      <c r="ABM189" s="1"/>
      <c r="ABN189" s="1"/>
      <c r="ABO189" s="1"/>
      <c r="ABP189" s="1"/>
      <c r="ABQ189" s="1"/>
      <c r="ABR189" s="1"/>
      <c r="ABS189" s="1"/>
      <c r="ABT189" s="1"/>
      <c r="ABU189" s="1"/>
      <c r="ABV189" s="1"/>
      <c r="ABW189" s="1"/>
      <c r="ABX189" s="1"/>
      <c r="ABY189" s="1"/>
      <c r="ABZ189" s="1"/>
      <c r="ACA189" s="1"/>
      <c r="ACB189" s="1"/>
      <c r="ACC189" s="1"/>
      <c r="ACD189" s="1"/>
      <c r="ACE189" s="1"/>
      <c r="ACF189" s="1"/>
      <c r="ACG189" s="1"/>
      <c r="ACH189" s="1"/>
      <c r="ACI189" s="1"/>
      <c r="ACJ189" s="1"/>
      <c r="ACK189" s="1"/>
      <c r="ACL189" s="1"/>
      <c r="ACM189" s="1"/>
      <c r="ACN189" s="1"/>
      <c r="ACO189" s="1"/>
      <c r="ACP189" s="1"/>
      <c r="ACQ189" s="1"/>
      <c r="ACR189" s="1"/>
      <c r="ACS189" s="1"/>
      <c r="ACT189" s="1"/>
      <c r="ACU189" s="1"/>
      <c r="ACV189" s="1"/>
      <c r="ACW189" s="1"/>
      <c r="ACX189" s="1"/>
      <c r="ACY189" s="1"/>
      <c r="ACZ189" s="1"/>
      <c r="ADA189" s="1"/>
      <c r="ADB189" s="1"/>
      <c r="ADC189" s="1"/>
      <c r="ADD189" s="1"/>
      <c r="ADE189" s="1"/>
      <c r="ADF189" s="1"/>
      <c r="ADG189" s="1"/>
      <c r="ADH189" s="1"/>
      <c r="ADI189" s="1"/>
      <c r="ADJ189" s="1"/>
      <c r="ADK189" s="1"/>
      <c r="ADL189" s="1"/>
      <c r="ADM189" s="1"/>
      <c r="ADN189" s="1"/>
      <c r="ADO189" s="1"/>
      <c r="ADP189" s="1"/>
      <c r="ADQ189" s="1"/>
      <c r="ADR189" s="1"/>
      <c r="ADS189" s="1"/>
      <c r="ADT189" s="1"/>
      <c r="ADU189" s="1"/>
      <c r="ADV189" s="1"/>
      <c r="ADW189" s="1"/>
      <c r="ADX189" s="1"/>
      <c r="ADY189" s="1"/>
      <c r="ADZ189" s="1"/>
      <c r="AEA189" s="1"/>
      <c r="AEB189" s="1"/>
      <c r="AEC189" s="1"/>
      <c r="AED189" s="1"/>
      <c r="AEE189" s="1"/>
      <c r="AEF189" s="1"/>
      <c r="AEG189" s="1"/>
      <c r="AEH189" s="1"/>
      <c r="AEI189" s="1"/>
      <c r="AEJ189" s="1"/>
      <c r="AEK189" s="1"/>
      <c r="AEL189" s="1"/>
      <c r="AEM189" s="1"/>
      <c r="AEN189" s="1"/>
      <c r="AEO189" s="1"/>
      <c r="AEP189" s="1"/>
      <c r="AEQ189" s="1"/>
      <c r="AER189" s="1"/>
      <c r="AES189" s="1"/>
      <c r="AET189" s="1"/>
      <c r="AEU189" s="1"/>
      <c r="AEV189" s="1"/>
      <c r="AEW189" s="1"/>
      <c r="AEX189" s="1"/>
      <c r="AEY189" s="1"/>
      <c r="AEZ189" s="1"/>
      <c r="AFA189" s="1"/>
      <c r="AFB189" s="1"/>
      <c r="AFC189" s="1"/>
      <c r="AFD189" s="1"/>
      <c r="AFE189" s="1"/>
      <c r="AFF189" s="1"/>
      <c r="AFG189" s="1"/>
      <c r="AFH189" s="1"/>
      <c r="AFI189" s="1"/>
      <c r="AFJ189" s="1"/>
      <c r="AFK189" s="1"/>
      <c r="AFL189" s="1"/>
      <c r="AFM189" s="1"/>
      <c r="AFN189" s="1"/>
      <c r="AFO189" s="1"/>
      <c r="AFP189" s="1"/>
      <c r="AFQ189" s="1"/>
      <c r="AFR189" s="1"/>
      <c r="AFS189" s="1"/>
      <c r="AFT189" s="1"/>
      <c r="AFU189" s="1"/>
      <c r="AFV189" s="1"/>
      <c r="AFW189" s="1"/>
      <c r="AFX189" s="1"/>
      <c r="AFY189" s="1"/>
      <c r="AFZ189" s="1"/>
      <c r="AGA189" s="1"/>
      <c r="AGB189" s="1"/>
      <c r="AGC189" s="1"/>
      <c r="AGD189" s="1"/>
      <c r="AGE189" s="1"/>
      <c r="AGF189" s="1"/>
      <c r="AGG189" s="1"/>
      <c r="AGH189" s="1"/>
      <c r="AGI189" s="1"/>
      <c r="AGJ189" s="1"/>
      <c r="AGK189" s="1"/>
      <c r="AGL189" s="1"/>
      <c r="AGM189" s="1"/>
      <c r="AGN189" s="1"/>
      <c r="AGO189" s="1"/>
      <c r="AGP189" s="1"/>
      <c r="AGQ189" s="1"/>
      <c r="AGR189" s="1"/>
      <c r="AGS189" s="1"/>
      <c r="AGT189" s="1"/>
      <c r="AGU189" s="1"/>
      <c r="AGV189" s="1"/>
      <c r="AGW189" s="1"/>
      <c r="AGX189" s="1"/>
      <c r="AGY189" s="1"/>
      <c r="AGZ189" s="1"/>
      <c r="AHA189" s="1"/>
      <c r="AHB189" s="1"/>
      <c r="AHC189" s="1"/>
      <c r="AHD189" s="1"/>
      <c r="AHE189" s="1"/>
      <c r="AHF189" s="1"/>
      <c r="AHG189" s="1"/>
      <c r="AHH189" s="1"/>
      <c r="AHI189" s="1"/>
      <c r="AHJ189" s="1"/>
      <c r="AHK189" s="1"/>
      <c r="AHL189" s="1"/>
      <c r="AHM189" s="1"/>
      <c r="AHN189" s="1"/>
      <c r="AHO189" s="1"/>
      <c r="AHP189" s="1"/>
      <c r="AHQ189" s="1"/>
      <c r="AHR189" s="1"/>
      <c r="AHS189" s="1"/>
      <c r="AHT189" s="1"/>
      <c r="AHU189" s="1"/>
      <c r="AHV189" s="1"/>
      <c r="AHW189" s="1"/>
      <c r="AHX189" s="1"/>
      <c r="AHY189" s="1"/>
      <c r="AHZ189" s="1"/>
      <c r="AIA189" s="1"/>
      <c r="AIB189" s="1"/>
      <c r="AIC189" s="1"/>
      <c r="AID189" s="1"/>
      <c r="AIE189" s="1"/>
      <c r="AIF189" s="1"/>
      <c r="AIG189" s="1"/>
      <c r="AIH189" s="1"/>
      <c r="AII189" s="1"/>
      <c r="AIJ189" s="1"/>
      <c r="AIK189" s="1"/>
      <c r="AIL189" s="1"/>
      <c r="AIM189" s="1"/>
      <c r="AIN189" s="1"/>
      <c r="AIO189" s="1"/>
      <c r="AIP189" s="1"/>
      <c r="AIQ189" s="1"/>
      <c r="AIR189" s="1"/>
      <c r="AIS189" s="1"/>
      <c r="AIT189" s="1"/>
      <c r="AIU189" s="1"/>
      <c r="AIV189" s="1"/>
      <c r="AIW189" s="1"/>
      <c r="AIX189" s="1"/>
      <c r="AIY189" s="1"/>
      <c r="AIZ189" s="1"/>
      <c r="AJA189" s="1"/>
      <c r="AJB189" s="1"/>
      <c r="AJC189" s="1"/>
      <c r="AJD189" s="1"/>
      <c r="AJE189" s="1"/>
      <c r="AJF189" s="1"/>
      <c r="AJG189" s="1"/>
      <c r="AJH189" s="1"/>
      <c r="AJI189" s="1"/>
      <c r="AJJ189" s="1"/>
      <c r="AJK189" s="1"/>
      <c r="AJL189" s="1"/>
      <c r="AJM189" s="1"/>
      <c r="AJN189" s="1"/>
      <c r="AJO189" s="1"/>
      <c r="AJP189" s="1"/>
      <c r="AJQ189" s="1"/>
      <c r="AJR189" s="1"/>
      <c r="AJS189" s="1"/>
      <c r="AJT189" s="1"/>
      <c r="AJU189" s="1"/>
      <c r="AJV189" s="1"/>
      <c r="AJW189" s="1"/>
      <c r="AJX189" s="1"/>
      <c r="AJY189" s="1"/>
      <c r="AJZ189" s="1"/>
      <c r="AKA189" s="1"/>
      <c r="AKB189" s="1"/>
      <c r="AKC189" s="1"/>
      <c r="AKD189" s="1"/>
      <c r="AKE189" s="1"/>
      <c r="AKF189" s="1"/>
      <c r="AKG189" s="1"/>
      <c r="AKH189" s="1"/>
      <c r="AKI189" s="1"/>
      <c r="AKJ189" s="1"/>
      <c r="AKK189" s="1"/>
      <c r="AKL189" s="1"/>
      <c r="AKM189" s="1"/>
      <c r="AKN189" s="1"/>
      <c r="AKO189" s="1"/>
      <c r="AKP189" s="1"/>
      <c r="AKQ189" s="1"/>
      <c r="AKR189" s="1"/>
      <c r="AKS189" s="1"/>
      <c r="AKT189" s="1"/>
      <c r="AKU189" s="1"/>
      <c r="AKV189" s="1"/>
      <c r="AKW189" s="1"/>
      <c r="AKX189" s="1"/>
      <c r="AKY189" s="1"/>
      <c r="AKZ189" s="1"/>
      <c r="ALA189" s="1"/>
      <c r="ALB189" s="1"/>
      <c r="ALC189" s="1"/>
      <c r="ALD189" s="1"/>
      <c r="ALE189" s="1"/>
      <c r="ALF189" s="1"/>
      <c r="ALG189" s="1"/>
      <c r="ALH189" s="1"/>
      <c r="ALI189" s="1"/>
      <c r="ALJ189" s="1"/>
      <c r="ALK189" s="1"/>
      <c r="ALL189" s="1"/>
      <c r="ALM189" s="1"/>
      <c r="ALN189" s="1"/>
      <c r="ALO189" s="1"/>
      <c r="ALP189" s="1"/>
      <c r="ALQ189" s="1"/>
      <c r="ALR189" s="1"/>
      <c r="ALS189" s="1"/>
      <c r="ALT189" s="1"/>
      <c r="ALU189" s="1"/>
      <c r="ALV189" s="1"/>
      <c r="ALW189" s="1"/>
      <c r="ALX189" s="1"/>
      <c r="ALY189" s="1"/>
      <c r="ALZ189" s="1"/>
      <c r="AMA189" s="1"/>
      <c r="AMB189" s="1"/>
      <c r="AMC189" s="1"/>
      <c r="AMD189" s="1"/>
      <c r="AME189" s="1"/>
      <c r="AMF189" s="1"/>
    </row>
    <row r="190" spans="1:1020" customFormat="1" ht="95.65" customHeight="1" x14ac:dyDescent="0.25">
      <c r="A190" s="227"/>
      <c r="B190" s="32" t="s">
        <v>293</v>
      </c>
      <c r="C190" s="63">
        <v>17</v>
      </c>
      <c r="D190" s="63" t="s">
        <v>214</v>
      </c>
      <c r="E190" s="32" t="s">
        <v>215</v>
      </c>
      <c r="F190" s="72">
        <v>700</v>
      </c>
      <c r="G190" s="72">
        <f t="shared" si="230"/>
        <v>11900</v>
      </c>
      <c r="H190" s="58">
        <f>87000/1060540*F190</f>
        <v>57.423576668489638</v>
      </c>
      <c r="I190" s="58">
        <f t="shared" si="231"/>
        <v>976.20080336432386</v>
      </c>
      <c r="J190" s="58">
        <f t="shared" si="232"/>
        <v>757.42357666848966</v>
      </c>
      <c r="K190" s="56">
        <f t="shared" si="232"/>
        <v>12876.200803364323</v>
      </c>
      <c r="L190" s="57">
        <f t="shared" si="233"/>
        <v>916.4825277688725</v>
      </c>
      <c r="M190" s="56">
        <f t="shared" si="233"/>
        <v>15580.202972070831</v>
      </c>
      <c r="N190" s="97">
        <f t="shared" si="155"/>
        <v>51.936904650005978</v>
      </c>
      <c r="O190" s="130">
        <f t="shared" si="156"/>
        <v>882.92737905010165</v>
      </c>
      <c r="P190" s="97">
        <f t="shared" si="157"/>
        <v>968.4194324188785</v>
      </c>
      <c r="Q190" s="98">
        <f t="shared" si="158"/>
        <v>16463.130351120933</v>
      </c>
      <c r="R190" s="139"/>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c r="IW190" s="1"/>
      <c r="IX190" s="1"/>
      <c r="IY190" s="1"/>
      <c r="IZ190" s="1"/>
      <c r="JA190" s="1"/>
      <c r="JB190" s="1"/>
      <c r="JC190" s="1"/>
      <c r="JD190" s="1"/>
      <c r="JE190" s="1"/>
      <c r="JF190" s="1"/>
      <c r="JG190" s="1"/>
      <c r="JH190" s="1"/>
      <c r="JI190" s="1"/>
      <c r="JJ190" s="1"/>
      <c r="JK190" s="1"/>
      <c r="JL190" s="1"/>
      <c r="JM190" s="1"/>
      <c r="JN190" s="1"/>
      <c r="JO190" s="1"/>
      <c r="JP190" s="1"/>
      <c r="JQ190" s="1"/>
      <c r="JR190" s="1"/>
      <c r="JS190" s="1"/>
      <c r="JT190" s="1"/>
      <c r="JU190" s="1"/>
      <c r="JV190" s="1"/>
      <c r="JW190" s="1"/>
      <c r="JX190" s="1"/>
      <c r="JY190" s="1"/>
      <c r="JZ190" s="1"/>
      <c r="KA190" s="1"/>
      <c r="KB190" s="1"/>
      <c r="KC190" s="1"/>
      <c r="KD190" s="1"/>
      <c r="KE190" s="1"/>
      <c r="KF190" s="1"/>
      <c r="KG190" s="1"/>
      <c r="KH190" s="1"/>
      <c r="KI190" s="1"/>
      <c r="KJ190" s="1"/>
      <c r="KK190" s="1"/>
      <c r="KL190" s="1"/>
      <c r="KM190" s="1"/>
      <c r="KN190" s="1"/>
      <c r="KO190" s="1"/>
      <c r="KP190" s="1"/>
      <c r="KQ190" s="1"/>
      <c r="KR190" s="1"/>
      <c r="KS190" s="1"/>
      <c r="KT190" s="1"/>
      <c r="KU190" s="1"/>
      <c r="KV190" s="1"/>
      <c r="KW190" s="1"/>
      <c r="KX190" s="1"/>
      <c r="KY190" s="1"/>
      <c r="KZ190" s="1"/>
      <c r="LA190" s="1"/>
      <c r="LB190" s="1"/>
      <c r="LC190" s="1"/>
      <c r="LD190" s="1"/>
      <c r="LE190" s="1"/>
      <c r="LF190" s="1"/>
      <c r="LG190" s="1"/>
      <c r="LH190" s="1"/>
      <c r="LI190" s="1"/>
      <c r="LJ190" s="1"/>
      <c r="LK190" s="1"/>
      <c r="LL190" s="1"/>
      <c r="LM190" s="1"/>
      <c r="LN190" s="1"/>
      <c r="LO190" s="1"/>
      <c r="LP190" s="1"/>
      <c r="LQ190" s="1"/>
      <c r="LR190" s="1"/>
      <c r="LS190" s="1"/>
      <c r="LT190" s="1"/>
      <c r="LU190" s="1"/>
      <c r="LV190" s="1"/>
      <c r="LW190" s="1"/>
      <c r="LX190" s="1"/>
      <c r="LY190" s="1"/>
      <c r="LZ190" s="1"/>
      <c r="MA190" s="1"/>
      <c r="MB190" s="1"/>
      <c r="MC190" s="1"/>
      <c r="MD190" s="1"/>
      <c r="ME190" s="1"/>
      <c r="MF190" s="1"/>
      <c r="MG190" s="1"/>
      <c r="MH190" s="1"/>
      <c r="MI190" s="1"/>
      <c r="MJ190" s="1"/>
      <c r="MK190" s="1"/>
      <c r="ML190" s="1"/>
      <c r="MM190" s="1"/>
      <c r="MN190" s="1"/>
      <c r="MO190" s="1"/>
      <c r="MP190" s="1"/>
      <c r="MQ190" s="1"/>
      <c r="MR190" s="1"/>
      <c r="MS190" s="1"/>
      <c r="MT190" s="1"/>
      <c r="MU190" s="1"/>
      <c r="MV190" s="1"/>
      <c r="MW190" s="1"/>
      <c r="MX190" s="1"/>
      <c r="MY190" s="1"/>
      <c r="MZ190" s="1"/>
      <c r="NA190" s="1"/>
      <c r="NB190" s="1"/>
      <c r="NC190" s="1"/>
      <c r="ND190" s="1"/>
      <c r="NE190" s="1"/>
      <c r="NF190" s="1"/>
      <c r="NG190" s="1"/>
      <c r="NH190" s="1"/>
      <c r="NI190" s="1"/>
      <c r="NJ190" s="1"/>
      <c r="NK190" s="1"/>
      <c r="NL190" s="1"/>
      <c r="NM190" s="1"/>
      <c r="NN190" s="1"/>
      <c r="NO190" s="1"/>
      <c r="NP190" s="1"/>
      <c r="NQ190" s="1"/>
      <c r="NR190" s="1"/>
      <c r="NS190" s="1"/>
      <c r="NT190" s="1"/>
      <c r="NU190" s="1"/>
      <c r="NV190" s="1"/>
      <c r="NW190" s="1"/>
      <c r="NX190" s="1"/>
      <c r="NY190" s="1"/>
      <c r="NZ190" s="1"/>
      <c r="OA190" s="1"/>
      <c r="OB190" s="1"/>
      <c r="OC190" s="1"/>
      <c r="OD190" s="1"/>
      <c r="OE190" s="1"/>
      <c r="OF190" s="1"/>
      <c r="OG190" s="1"/>
      <c r="OH190" s="1"/>
      <c r="OI190" s="1"/>
      <c r="OJ190" s="1"/>
      <c r="OK190" s="1"/>
      <c r="OL190" s="1"/>
      <c r="OM190" s="1"/>
      <c r="ON190" s="1"/>
      <c r="OO190" s="1"/>
      <c r="OP190" s="1"/>
      <c r="OQ190" s="1"/>
      <c r="OR190" s="1"/>
      <c r="OS190" s="1"/>
      <c r="OT190" s="1"/>
      <c r="OU190" s="1"/>
      <c r="OV190" s="1"/>
      <c r="OW190" s="1"/>
      <c r="OX190" s="1"/>
      <c r="OY190" s="1"/>
      <c r="OZ190" s="1"/>
      <c r="PA190" s="1"/>
      <c r="PB190" s="1"/>
      <c r="PC190" s="1"/>
      <c r="PD190" s="1"/>
      <c r="PE190" s="1"/>
      <c r="PF190" s="1"/>
      <c r="PG190" s="1"/>
      <c r="PH190" s="1"/>
      <c r="PI190" s="1"/>
      <c r="PJ190" s="1"/>
      <c r="PK190" s="1"/>
      <c r="PL190" s="1"/>
      <c r="PM190" s="1"/>
      <c r="PN190" s="1"/>
      <c r="PO190" s="1"/>
      <c r="PP190" s="1"/>
      <c r="PQ190" s="1"/>
      <c r="PR190" s="1"/>
      <c r="PS190" s="1"/>
      <c r="PT190" s="1"/>
      <c r="PU190" s="1"/>
      <c r="PV190" s="1"/>
      <c r="PW190" s="1"/>
      <c r="PX190" s="1"/>
      <c r="PY190" s="1"/>
      <c r="PZ190" s="1"/>
      <c r="QA190" s="1"/>
      <c r="QB190" s="1"/>
      <c r="QC190" s="1"/>
      <c r="QD190" s="1"/>
      <c r="QE190" s="1"/>
      <c r="QF190" s="1"/>
      <c r="QG190" s="1"/>
      <c r="QH190" s="1"/>
      <c r="QI190" s="1"/>
      <c r="QJ190" s="1"/>
      <c r="QK190" s="1"/>
      <c r="QL190" s="1"/>
      <c r="QM190" s="1"/>
      <c r="QN190" s="1"/>
      <c r="QO190" s="1"/>
      <c r="QP190" s="1"/>
      <c r="QQ190" s="1"/>
      <c r="QR190" s="1"/>
      <c r="QS190" s="1"/>
      <c r="QT190" s="1"/>
      <c r="QU190" s="1"/>
      <c r="QV190" s="1"/>
      <c r="QW190" s="1"/>
      <c r="QX190" s="1"/>
      <c r="QY190" s="1"/>
      <c r="QZ190" s="1"/>
      <c r="RA190" s="1"/>
      <c r="RB190" s="1"/>
      <c r="RC190" s="1"/>
      <c r="RD190" s="1"/>
      <c r="RE190" s="1"/>
      <c r="RF190" s="1"/>
      <c r="RG190" s="1"/>
      <c r="RH190" s="1"/>
      <c r="RI190" s="1"/>
      <c r="RJ190" s="1"/>
      <c r="RK190" s="1"/>
      <c r="RL190" s="1"/>
      <c r="RM190" s="1"/>
      <c r="RN190" s="1"/>
      <c r="RO190" s="1"/>
      <c r="RP190" s="1"/>
      <c r="RQ190" s="1"/>
      <c r="RR190" s="1"/>
      <c r="RS190" s="1"/>
      <c r="RT190" s="1"/>
      <c r="RU190" s="1"/>
      <c r="RV190" s="1"/>
      <c r="RW190" s="1"/>
      <c r="RX190" s="1"/>
      <c r="RY190" s="1"/>
      <c r="RZ190" s="1"/>
      <c r="SA190" s="1"/>
      <c r="SB190" s="1"/>
      <c r="SC190" s="1"/>
      <c r="SD190" s="1"/>
      <c r="SE190" s="1"/>
      <c r="SF190" s="1"/>
      <c r="SG190" s="1"/>
      <c r="SH190" s="1"/>
      <c r="SI190" s="1"/>
      <c r="SJ190" s="1"/>
      <c r="SK190" s="1"/>
      <c r="SL190" s="1"/>
      <c r="SM190" s="1"/>
      <c r="SN190" s="1"/>
      <c r="SO190" s="1"/>
      <c r="SP190" s="1"/>
      <c r="SQ190" s="1"/>
      <c r="SR190" s="1"/>
      <c r="SS190" s="1"/>
      <c r="ST190" s="1"/>
      <c r="SU190" s="1"/>
      <c r="SV190" s="1"/>
      <c r="SW190" s="1"/>
      <c r="SX190" s="1"/>
      <c r="SY190" s="1"/>
      <c r="SZ190" s="1"/>
      <c r="TA190" s="1"/>
      <c r="TB190" s="1"/>
      <c r="TC190" s="1"/>
      <c r="TD190" s="1"/>
      <c r="TE190" s="1"/>
      <c r="TF190" s="1"/>
      <c r="TG190" s="1"/>
      <c r="TH190" s="1"/>
      <c r="TI190" s="1"/>
      <c r="TJ190" s="1"/>
      <c r="TK190" s="1"/>
      <c r="TL190" s="1"/>
      <c r="TM190" s="1"/>
      <c r="TN190" s="1"/>
      <c r="TO190" s="1"/>
      <c r="TP190" s="1"/>
      <c r="TQ190" s="1"/>
      <c r="TR190" s="1"/>
      <c r="TS190" s="1"/>
      <c r="TT190" s="1"/>
      <c r="TU190" s="1"/>
      <c r="TV190" s="1"/>
      <c r="TW190" s="1"/>
      <c r="TX190" s="1"/>
      <c r="TY190" s="1"/>
      <c r="TZ190" s="1"/>
      <c r="UA190" s="1"/>
      <c r="UB190" s="1"/>
      <c r="UC190" s="1"/>
      <c r="UD190" s="1"/>
      <c r="UE190" s="1"/>
      <c r="UF190" s="1"/>
      <c r="UG190" s="1"/>
      <c r="UH190" s="1"/>
      <c r="UI190" s="1"/>
      <c r="UJ190" s="1"/>
      <c r="UK190" s="1"/>
      <c r="UL190" s="1"/>
      <c r="UM190" s="1"/>
      <c r="UN190" s="1"/>
      <c r="UO190" s="1"/>
      <c r="UP190" s="1"/>
      <c r="UQ190" s="1"/>
      <c r="UR190" s="1"/>
      <c r="US190" s="1"/>
      <c r="UT190" s="1"/>
      <c r="UU190" s="1"/>
      <c r="UV190" s="1"/>
      <c r="UW190" s="1"/>
      <c r="UX190" s="1"/>
      <c r="UY190" s="1"/>
      <c r="UZ190" s="1"/>
      <c r="VA190" s="1"/>
      <c r="VB190" s="1"/>
      <c r="VC190" s="1"/>
      <c r="VD190" s="1"/>
      <c r="VE190" s="1"/>
      <c r="VF190" s="1"/>
      <c r="VG190" s="1"/>
      <c r="VH190" s="1"/>
      <c r="VI190" s="1"/>
      <c r="VJ190" s="1"/>
      <c r="VK190" s="1"/>
      <c r="VL190" s="1"/>
      <c r="VM190" s="1"/>
      <c r="VN190" s="1"/>
      <c r="VO190" s="1"/>
      <c r="VP190" s="1"/>
      <c r="VQ190" s="1"/>
      <c r="VR190" s="1"/>
      <c r="VS190" s="1"/>
      <c r="VT190" s="1"/>
      <c r="VU190" s="1"/>
      <c r="VV190" s="1"/>
      <c r="VW190" s="1"/>
      <c r="VX190" s="1"/>
      <c r="VY190" s="1"/>
      <c r="VZ190" s="1"/>
      <c r="WA190" s="1"/>
      <c r="WB190" s="1"/>
      <c r="WC190" s="1"/>
      <c r="WD190" s="1"/>
      <c r="WE190" s="1"/>
      <c r="WF190" s="1"/>
      <c r="WG190" s="1"/>
      <c r="WH190" s="1"/>
      <c r="WI190" s="1"/>
      <c r="WJ190" s="1"/>
      <c r="WK190" s="1"/>
      <c r="WL190" s="1"/>
      <c r="WM190" s="1"/>
      <c r="WN190" s="1"/>
      <c r="WO190" s="1"/>
      <c r="WP190" s="1"/>
      <c r="WQ190" s="1"/>
      <c r="WR190" s="1"/>
      <c r="WS190" s="1"/>
      <c r="WT190" s="1"/>
      <c r="WU190" s="1"/>
      <c r="WV190" s="1"/>
      <c r="WW190" s="1"/>
      <c r="WX190" s="1"/>
      <c r="WY190" s="1"/>
      <c r="WZ190" s="1"/>
      <c r="XA190" s="1"/>
      <c r="XB190" s="1"/>
      <c r="XC190" s="1"/>
      <c r="XD190" s="1"/>
      <c r="XE190" s="1"/>
      <c r="XF190" s="1"/>
      <c r="XG190" s="1"/>
      <c r="XH190" s="1"/>
      <c r="XI190" s="1"/>
      <c r="XJ190" s="1"/>
      <c r="XK190" s="1"/>
      <c r="XL190" s="1"/>
      <c r="XM190" s="1"/>
      <c r="XN190" s="1"/>
      <c r="XO190" s="1"/>
      <c r="XP190" s="1"/>
      <c r="XQ190" s="1"/>
      <c r="XR190" s="1"/>
      <c r="XS190" s="1"/>
      <c r="XT190" s="1"/>
      <c r="XU190" s="1"/>
      <c r="XV190" s="1"/>
      <c r="XW190" s="1"/>
      <c r="XX190" s="1"/>
      <c r="XY190" s="1"/>
      <c r="XZ190" s="1"/>
      <c r="YA190" s="1"/>
      <c r="YB190" s="1"/>
      <c r="YC190" s="1"/>
      <c r="YD190" s="1"/>
      <c r="YE190" s="1"/>
      <c r="YF190" s="1"/>
      <c r="YG190" s="1"/>
      <c r="YH190" s="1"/>
      <c r="YI190" s="1"/>
      <c r="YJ190" s="1"/>
      <c r="YK190" s="1"/>
      <c r="YL190" s="1"/>
      <c r="YM190" s="1"/>
      <c r="YN190" s="1"/>
      <c r="YO190" s="1"/>
      <c r="YP190" s="1"/>
      <c r="YQ190" s="1"/>
      <c r="YR190" s="1"/>
      <c r="YS190" s="1"/>
      <c r="YT190" s="1"/>
      <c r="YU190" s="1"/>
      <c r="YV190" s="1"/>
      <c r="YW190" s="1"/>
      <c r="YX190" s="1"/>
      <c r="YY190" s="1"/>
      <c r="YZ190" s="1"/>
      <c r="ZA190" s="1"/>
      <c r="ZB190" s="1"/>
      <c r="ZC190" s="1"/>
      <c r="ZD190" s="1"/>
      <c r="ZE190" s="1"/>
      <c r="ZF190" s="1"/>
      <c r="ZG190" s="1"/>
      <c r="ZH190" s="1"/>
      <c r="ZI190" s="1"/>
      <c r="ZJ190" s="1"/>
      <c r="ZK190" s="1"/>
      <c r="ZL190" s="1"/>
      <c r="ZM190" s="1"/>
      <c r="ZN190" s="1"/>
      <c r="ZO190" s="1"/>
      <c r="ZP190" s="1"/>
      <c r="ZQ190" s="1"/>
      <c r="ZR190" s="1"/>
      <c r="ZS190" s="1"/>
      <c r="ZT190" s="1"/>
      <c r="ZU190" s="1"/>
      <c r="ZV190" s="1"/>
      <c r="ZW190" s="1"/>
      <c r="ZX190" s="1"/>
      <c r="ZY190" s="1"/>
      <c r="ZZ190" s="1"/>
      <c r="AAA190" s="1"/>
      <c r="AAB190" s="1"/>
      <c r="AAC190" s="1"/>
      <c r="AAD190" s="1"/>
      <c r="AAE190" s="1"/>
      <c r="AAF190" s="1"/>
      <c r="AAG190" s="1"/>
      <c r="AAH190" s="1"/>
      <c r="AAI190" s="1"/>
      <c r="AAJ190" s="1"/>
      <c r="AAK190" s="1"/>
      <c r="AAL190" s="1"/>
      <c r="AAM190" s="1"/>
      <c r="AAN190" s="1"/>
      <c r="AAO190" s="1"/>
      <c r="AAP190" s="1"/>
      <c r="AAQ190" s="1"/>
      <c r="AAR190" s="1"/>
      <c r="AAS190" s="1"/>
      <c r="AAT190" s="1"/>
      <c r="AAU190" s="1"/>
      <c r="AAV190" s="1"/>
      <c r="AAW190" s="1"/>
      <c r="AAX190" s="1"/>
      <c r="AAY190" s="1"/>
      <c r="AAZ190" s="1"/>
      <c r="ABA190" s="1"/>
      <c r="ABB190" s="1"/>
      <c r="ABC190" s="1"/>
      <c r="ABD190" s="1"/>
      <c r="ABE190" s="1"/>
      <c r="ABF190" s="1"/>
      <c r="ABG190" s="1"/>
      <c r="ABH190" s="1"/>
      <c r="ABI190" s="1"/>
      <c r="ABJ190" s="1"/>
      <c r="ABK190" s="1"/>
      <c r="ABL190" s="1"/>
      <c r="ABM190" s="1"/>
      <c r="ABN190" s="1"/>
      <c r="ABO190" s="1"/>
      <c r="ABP190" s="1"/>
      <c r="ABQ190" s="1"/>
      <c r="ABR190" s="1"/>
      <c r="ABS190" s="1"/>
      <c r="ABT190" s="1"/>
      <c r="ABU190" s="1"/>
      <c r="ABV190" s="1"/>
      <c r="ABW190" s="1"/>
      <c r="ABX190" s="1"/>
      <c r="ABY190" s="1"/>
      <c r="ABZ190" s="1"/>
      <c r="ACA190" s="1"/>
      <c r="ACB190" s="1"/>
      <c r="ACC190" s="1"/>
      <c r="ACD190" s="1"/>
      <c r="ACE190" s="1"/>
      <c r="ACF190" s="1"/>
      <c r="ACG190" s="1"/>
      <c r="ACH190" s="1"/>
      <c r="ACI190" s="1"/>
      <c r="ACJ190" s="1"/>
      <c r="ACK190" s="1"/>
      <c r="ACL190" s="1"/>
      <c r="ACM190" s="1"/>
      <c r="ACN190" s="1"/>
      <c r="ACO190" s="1"/>
      <c r="ACP190" s="1"/>
      <c r="ACQ190" s="1"/>
      <c r="ACR190" s="1"/>
      <c r="ACS190" s="1"/>
      <c r="ACT190" s="1"/>
      <c r="ACU190" s="1"/>
      <c r="ACV190" s="1"/>
      <c r="ACW190" s="1"/>
      <c r="ACX190" s="1"/>
      <c r="ACY190" s="1"/>
      <c r="ACZ190" s="1"/>
      <c r="ADA190" s="1"/>
      <c r="ADB190" s="1"/>
      <c r="ADC190" s="1"/>
      <c r="ADD190" s="1"/>
      <c r="ADE190" s="1"/>
      <c r="ADF190" s="1"/>
      <c r="ADG190" s="1"/>
      <c r="ADH190" s="1"/>
      <c r="ADI190" s="1"/>
      <c r="ADJ190" s="1"/>
      <c r="ADK190" s="1"/>
      <c r="ADL190" s="1"/>
      <c r="ADM190" s="1"/>
      <c r="ADN190" s="1"/>
      <c r="ADO190" s="1"/>
      <c r="ADP190" s="1"/>
      <c r="ADQ190" s="1"/>
      <c r="ADR190" s="1"/>
      <c r="ADS190" s="1"/>
      <c r="ADT190" s="1"/>
      <c r="ADU190" s="1"/>
      <c r="ADV190" s="1"/>
      <c r="ADW190" s="1"/>
      <c r="ADX190" s="1"/>
      <c r="ADY190" s="1"/>
      <c r="ADZ190" s="1"/>
      <c r="AEA190" s="1"/>
      <c r="AEB190" s="1"/>
      <c r="AEC190" s="1"/>
      <c r="AED190" s="1"/>
      <c r="AEE190" s="1"/>
      <c r="AEF190" s="1"/>
      <c r="AEG190" s="1"/>
      <c r="AEH190" s="1"/>
      <c r="AEI190" s="1"/>
      <c r="AEJ190" s="1"/>
      <c r="AEK190" s="1"/>
      <c r="AEL190" s="1"/>
      <c r="AEM190" s="1"/>
      <c r="AEN190" s="1"/>
      <c r="AEO190" s="1"/>
      <c r="AEP190" s="1"/>
      <c r="AEQ190" s="1"/>
      <c r="AER190" s="1"/>
      <c r="AES190" s="1"/>
      <c r="AET190" s="1"/>
      <c r="AEU190" s="1"/>
      <c r="AEV190" s="1"/>
      <c r="AEW190" s="1"/>
      <c r="AEX190" s="1"/>
      <c r="AEY190" s="1"/>
      <c r="AEZ190" s="1"/>
      <c r="AFA190" s="1"/>
      <c r="AFB190" s="1"/>
      <c r="AFC190" s="1"/>
      <c r="AFD190" s="1"/>
      <c r="AFE190" s="1"/>
      <c r="AFF190" s="1"/>
      <c r="AFG190" s="1"/>
      <c r="AFH190" s="1"/>
      <c r="AFI190" s="1"/>
      <c r="AFJ190" s="1"/>
      <c r="AFK190" s="1"/>
      <c r="AFL190" s="1"/>
      <c r="AFM190" s="1"/>
      <c r="AFN190" s="1"/>
      <c r="AFO190" s="1"/>
      <c r="AFP190" s="1"/>
      <c r="AFQ190" s="1"/>
      <c r="AFR190" s="1"/>
      <c r="AFS190" s="1"/>
      <c r="AFT190" s="1"/>
      <c r="AFU190" s="1"/>
      <c r="AFV190" s="1"/>
      <c r="AFW190" s="1"/>
      <c r="AFX190" s="1"/>
      <c r="AFY190" s="1"/>
      <c r="AFZ190" s="1"/>
      <c r="AGA190" s="1"/>
      <c r="AGB190" s="1"/>
      <c r="AGC190" s="1"/>
      <c r="AGD190" s="1"/>
      <c r="AGE190" s="1"/>
      <c r="AGF190" s="1"/>
      <c r="AGG190" s="1"/>
      <c r="AGH190" s="1"/>
      <c r="AGI190" s="1"/>
      <c r="AGJ190" s="1"/>
      <c r="AGK190" s="1"/>
      <c r="AGL190" s="1"/>
      <c r="AGM190" s="1"/>
      <c r="AGN190" s="1"/>
      <c r="AGO190" s="1"/>
      <c r="AGP190" s="1"/>
      <c r="AGQ190" s="1"/>
      <c r="AGR190" s="1"/>
      <c r="AGS190" s="1"/>
      <c r="AGT190" s="1"/>
      <c r="AGU190" s="1"/>
      <c r="AGV190" s="1"/>
      <c r="AGW190" s="1"/>
      <c r="AGX190" s="1"/>
      <c r="AGY190" s="1"/>
      <c r="AGZ190" s="1"/>
      <c r="AHA190" s="1"/>
      <c r="AHB190" s="1"/>
      <c r="AHC190" s="1"/>
      <c r="AHD190" s="1"/>
      <c r="AHE190" s="1"/>
      <c r="AHF190" s="1"/>
      <c r="AHG190" s="1"/>
      <c r="AHH190" s="1"/>
      <c r="AHI190" s="1"/>
      <c r="AHJ190" s="1"/>
      <c r="AHK190" s="1"/>
      <c r="AHL190" s="1"/>
      <c r="AHM190" s="1"/>
      <c r="AHN190" s="1"/>
      <c r="AHO190" s="1"/>
      <c r="AHP190" s="1"/>
      <c r="AHQ190" s="1"/>
      <c r="AHR190" s="1"/>
      <c r="AHS190" s="1"/>
      <c r="AHT190" s="1"/>
      <c r="AHU190" s="1"/>
      <c r="AHV190" s="1"/>
      <c r="AHW190" s="1"/>
      <c r="AHX190" s="1"/>
      <c r="AHY190" s="1"/>
      <c r="AHZ190" s="1"/>
      <c r="AIA190" s="1"/>
      <c r="AIB190" s="1"/>
      <c r="AIC190" s="1"/>
      <c r="AID190" s="1"/>
      <c r="AIE190" s="1"/>
      <c r="AIF190" s="1"/>
      <c r="AIG190" s="1"/>
      <c r="AIH190" s="1"/>
      <c r="AII190" s="1"/>
      <c r="AIJ190" s="1"/>
      <c r="AIK190" s="1"/>
      <c r="AIL190" s="1"/>
      <c r="AIM190" s="1"/>
      <c r="AIN190" s="1"/>
      <c r="AIO190" s="1"/>
      <c r="AIP190" s="1"/>
      <c r="AIQ190" s="1"/>
      <c r="AIR190" s="1"/>
      <c r="AIS190" s="1"/>
      <c r="AIT190" s="1"/>
      <c r="AIU190" s="1"/>
      <c r="AIV190" s="1"/>
      <c r="AIW190" s="1"/>
      <c r="AIX190" s="1"/>
      <c r="AIY190" s="1"/>
      <c r="AIZ190" s="1"/>
      <c r="AJA190" s="1"/>
      <c r="AJB190" s="1"/>
      <c r="AJC190" s="1"/>
      <c r="AJD190" s="1"/>
      <c r="AJE190" s="1"/>
      <c r="AJF190" s="1"/>
      <c r="AJG190" s="1"/>
      <c r="AJH190" s="1"/>
      <c r="AJI190" s="1"/>
      <c r="AJJ190" s="1"/>
      <c r="AJK190" s="1"/>
      <c r="AJL190" s="1"/>
      <c r="AJM190" s="1"/>
      <c r="AJN190" s="1"/>
      <c r="AJO190" s="1"/>
      <c r="AJP190" s="1"/>
      <c r="AJQ190" s="1"/>
      <c r="AJR190" s="1"/>
      <c r="AJS190" s="1"/>
      <c r="AJT190" s="1"/>
      <c r="AJU190" s="1"/>
      <c r="AJV190" s="1"/>
      <c r="AJW190" s="1"/>
      <c r="AJX190" s="1"/>
      <c r="AJY190" s="1"/>
      <c r="AJZ190" s="1"/>
      <c r="AKA190" s="1"/>
      <c r="AKB190" s="1"/>
      <c r="AKC190" s="1"/>
      <c r="AKD190" s="1"/>
      <c r="AKE190" s="1"/>
      <c r="AKF190" s="1"/>
      <c r="AKG190" s="1"/>
      <c r="AKH190" s="1"/>
      <c r="AKI190" s="1"/>
      <c r="AKJ190" s="1"/>
      <c r="AKK190" s="1"/>
      <c r="AKL190" s="1"/>
      <c r="AKM190" s="1"/>
      <c r="AKN190" s="1"/>
      <c r="AKO190" s="1"/>
      <c r="AKP190" s="1"/>
      <c r="AKQ190" s="1"/>
      <c r="AKR190" s="1"/>
      <c r="AKS190" s="1"/>
      <c r="AKT190" s="1"/>
      <c r="AKU190" s="1"/>
      <c r="AKV190" s="1"/>
      <c r="AKW190" s="1"/>
      <c r="AKX190" s="1"/>
      <c r="AKY190" s="1"/>
      <c r="AKZ190" s="1"/>
      <c r="ALA190" s="1"/>
      <c r="ALB190" s="1"/>
      <c r="ALC190" s="1"/>
      <c r="ALD190" s="1"/>
      <c r="ALE190" s="1"/>
      <c r="ALF190" s="1"/>
      <c r="ALG190" s="1"/>
      <c r="ALH190" s="1"/>
      <c r="ALI190" s="1"/>
      <c r="ALJ190" s="1"/>
      <c r="ALK190" s="1"/>
      <c r="ALL190" s="1"/>
      <c r="ALM190" s="1"/>
      <c r="ALN190" s="1"/>
      <c r="ALO190" s="1"/>
      <c r="ALP190" s="1"/>
      <c r="ALQ190" s="1"/>
      <c r="ALR190" s="1"/>
      <c r="ALS190" s="1"/>
      <c r="ALT190" s="1"/>
      <c r="ALU190" s="1"/>
      <c r="ALV190" s="1"/>
      <c r="ALW190" s="1"/>
      <c r="ALX190" s="1"/>
      <c r="ALY190" s="1"/>
      <c r="ALZ190" s="1"/>
      <c r="AMA190" s="1"/>
      <c r="AMB190" s="1"/>
      <c r="AMC190" s="1"/>
      <c r="AMD190" s="1"/>
      <c r="AME190" s="1"/>
      <c r="AMF190" s="1"/>
    </row>
    <row r="191" spans="1:1020" ht="95.65" customHeight="1" x14ac:dyDescent="0.25">
      <c r="A191" s="228"/>
      <c r="B191" s="32" t="s">
        <v>293</v>
      </c>
      <c r="C191" s="63">
        <v>17</v>
      </c>
      <c r="D191" s="3" t="s">
        <v>214</v>
      </c>
      <c r="E191" s="32" t="s">
        <v>215</v>
      </c>
      <c r="F191" s="50">
        <v>70</v>
      </c>
      <c r="G191" s="50">
        <f t="shared" ref="G191" si="234">C191*F191</f>
        <v>1190</v>
      </c>
      <c r="H191" s="69">
        <f t="shared" ref="H191" si="235">85000/1872971.56*F191</f>
        <v>3.1767700733266873</v>
      </c>
      <c r="I191" s="69">
        <f t="shared" ref="I191" si="236">C191*H191</f>
        <v>54.005091246553683</v>
      </c>
      <c r="J191" s="69">
        <f t="shared" ref="J191" si="237">F191+H191</f>
        <v>73.176770073326693</v>
      </c>
      <c r="K191" s="68">
        <f t="shared" ref="K191" si="238">G191+I191</f>
        <v>1244.0050912465538</v>
      </c>
      <c r="L191" s="68">
        <f t="shared" ref="L191" si="239">J191*1.21</f>
        <v>88.54389178872529</v>
      </c>
      <c r="M191" s="95">
        <f t="shared" ref="M191" si="240">K191*1.21</f>
        <v>1505.2461604083301</v>
      </c>
      <c r="N191" s="97">
        <f t="shared" ref="N191" si="241">287012/5064635.35*L191</f>
        <v>5.0177668704353264</v>
      </c>
      <c r="O191" s="130">
        <f t="shared" ref="O191" si="242">C191*N191</f>
        <v>85.302036797400547</v>
      </c>
      <c r="P191" s="97">
        <f t="shared" ref="P191" si="243">L191+N191</f>
        <v>93.561658659160614</v>
      </c>
      <c r="Q191" s="98">
        <f t="shared" ref="Q191" si="244">M191+O191</f>
        <v>1590.5481972057305</v>
      </c>
      <c r="R191" s="139"/>
    </row>
    <row r="192" spans="1:1020" ht="106.15" customHeight="1" x14ac:dyDescent="0.25">
      <c r="A192" s="114">
        <v>116</v>
      </c>
      <c r="B192" s="32" t="s">
        <v>240</v>
      </c>
      <c r="C192" s="63">
        <v>1</v>
      </c>
      <c r="D192" s="3" t="s">
        <v>212</v>
      </c>
      <c r="E192" s="32" t="s">
        <v>239</v>
      </c>
      <c r="F192" s="50">
        <v>3000</v>
      </c>
      <c r="G192" s="50">
        <f>C192*F192</f>
        <v>3000</v>
      </c>
      <c r="H192" s="69">
        <f t="shared" ref="H192:H199" si="245">85000/1872971.56*F192</f>
        <v>136.14728885685804</v>
      </c>
      <c r="I192" s="69">
        <f>C192*H192</f>
        <v>136.14728885685804</v>
      </c>
      <c r="J192" s="69">
        <f t="shared" ref="J192:K194" si="246">F192+H192</f>
        <v>3136.1472888568578</v>
      </c>
      <c r="K192" s="68">
        <f t="shared" si="246"/>
        <v>3136.1472888568578</v>
      </c>
      <c r="L192" s="68">
        <f t="shared" ref="L192:M194" si="247">J192*1.21</f>
        <v>3794.7382195167979</v>
      </c>
      <c r="M192" s="95">
        <f t="shared" si="247"/>
        <v>3794.7382195167979</v>
      </c>
      <c r="N192" s="97">
        <f t="shared" si="155"/>
        <v>215.04715159008541</v>
      </c>
      <c r="O192" s="130">
        <f t="shared" si="156"/>
        <v>215.04715159008541</v>
      </c>
      <c r="P192" s="97">
        <f t="shared" si="157"/>
        <v>4009.7853711068833</v>
      </c>
      <c r="Q192" s="98">
        <f t="shared" si="158"/>
        <v>4009.7853711068833</v>
      </c>
      <c r="R192" s="139"/>
    </row>
    <row r="193" spans="1:1020" ht="106.15" customHeight="1" x14ac:dyDescent="0.25">
      <c r="A193" s="114">
        <v>116</v>
      </c>
      <c r="B193" s="32" t="s">
        <v>240</v>
      </c>
      <c r="C193" s="63">
        <v>4</v>
      </c>
      <c r="D193" s="3" t="s">
        <v>211</v>
      </c>
      <c r="E193" s="32" t="s">
        <v>239</v>
      </c>
      <c r="F193" s="50">
        <v>3900</v>
      </c>
      <c r="G193" s="50">
        <f>C193*F193</f>
        <v>15600</v>
      </c>
      <c r="H193" s="69">
        <f t="shared" si="245"/>
        <v>176.99147551391545</v>
      </c>
      <c r="I193" s="69">
        <f>C193*H193</f>
        <v>707.96590205566179</v>
      </c>
      <c r="J193" s="69">
        <f t="shared" si="246"/>
        <v>4076.9914755139152</v>
      </c>
      <c r="K193" s="68">
        <f t="shared" si="246"/>
        <v>16307.965902055661</v>
      </c>
      <c r="L193" s="68">
        <f t="shared" si="247"/>
        <v>4933.1596853718374</v>
      </c>
      <c r="M193" s="95">
        <f t="shared" si="247"/>
        <v>19732.63874148735</v>
      </c>
      <c r="N193" s="97">
        <f t="shared" si="155"/>
        <v>279.56129706711101</v>
      </c>
      <c r="O193" s="130">
        <f t="shared" si="156"/>
        <v>1118.2451882684441</v>
      </c>
      <c r="P193" s="97">
        <f t="shared" si="157"/>
        <v>5212.7209824389483</v>
      </c>
      <c r="Q193" s="98">
        <f t="shared" si="158"/>
        <v>20850.883929755793</v>
      </c>
      <c r="R193" s="139"/>
    </row>
    <row r="194" spans="1:1020" customFormat="1" ht="97.15" customHeight="1" x14ac:dyDescent="0.25">
      <c r="A194" s="114">
        <v>116</v>
      </c>
      <c r="B194" s="32" t="s">
        <v>453</v>
      </c>
      <c r="C194" s="63">
        <v>1</v>
      </c>
      <c r="D194" s="65" t="s">
        <v>454</v>
      </c>
      <c r="E194" s="32" t="s">
        <v>455</v>
      </c>
      <c r="F194" s="72">
        <v>4600</v>
      </c>
      <c r="G194" s="72">
        <f>C194*F194</f>
        <v>4600</v>
      </c>
      <c r="H194" s="58">
        <f>87000/1060540*F194</f>
        <v>377.35493239293191</v>
      </c>
      <c r="I194" s="58">
        <f>C194*H194</f>
        <v>377.35493239293191</v>
      </c>
      <c r="J194" s="58">
        <f t="shared" si="246"/>
        <v>4977.3549323929319</v>
      </c>
      <c r="K194" s="56">
        <f t="shared" si="246"/>
        <v>4977.3549323929319</v>
      </c>
      <c r="L194" s="57">
        <f t="shared" si="247"/>
        <v>6022.5994681954471</v>
      </c>
      <c r="M194" s="56">
        <f t="shared" si="247"/>
        <v>6022.5994681954471</v>
      </c>
      <c r="N194" s="97">
        <f t="shared" ref="N194" si="248">287012/5064635.35*L194</f>
        <v>341.29965912861064</v>
      </c>
      <c r="O194" s="130">
        <f t="shared" ref="O194" si="249">C194*N194</f>
        <v>341.29965912861064</v>
      </c>
      <c r="P194" s="97">
        <f t="shared" ref="P194" si="250">L194+N194</f>
        <v>6363.8991273240581</v>
      </c>
      <c r="Q194" s="98">
        <f t="shared" ref="Q194" si="251">M194+O194</f>
        <v>6363.8991273240581</v>
      </c>
      <c r="R194" s="139"/>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c r="IW194" s="1"/>
      <c r="IX194" s="1"/>
      <c r="IY194" s="1"/>
      <c r="IZ194" s="1"/>
      <c r="JA194" s="1"/>
      <c r="JB194" s="1"/>
      <c r="JC194" s="1"/>
      <c r="JD194" s="1"/>
      <c r="JE194" s="1"/>
      <c r="JF194" s="1"/>
      <c r="JG194" s="1"/>
      <c r="JH194" s="1"/>
      <c r="JI194" s="1"/>
      <c r="JJ194" s="1"/>
      <c r="JK194" s="1"/>
      <c r="JL194" s="1"/>
      <c r="JM194" s="1"/>
      <c r="JN194" s="1"/>
      <c r="JO194" s="1"/>
      <c r="JP194" s="1"/>
      <c r="JQ194" s="1"/>
      <c r="JR194" s="1"/>
      <c r="JS194" s="1"/>
      <c r="JT194" s="1"/>
      <c r="JU194" s="1"/>
      <c r="JV194" s="1"/>
      <c r="JW194" s="1"/>
      <c r="JX194" s="1"/>
      <c r="JY194" s="1"/>
      <c r="JZ194" s="1"/>
      <c r="KA194" s="1"/>
      <c r="KB194" s="1"/>
      <c r="KC194" s="1"/>
      <c r="KD194" s="1"/>
      <c r="KE194" s="1"/>
      <c r="KF194" s="1"/>
      <c r="KG194" s="1"/>
      <c r="KH194" s="1"/>
      <c r="KI194" s="1"/>
      <c r="KJ194" s="1"/>
      <c r="KK194" s="1"/>
      <c r="KL194" s="1"/>
      <c r="KM194" s="1"/>
      <c r="KN194" s="1"/>
      <c r="KO194" s="1"/>
      <c r="KP194" s="1"/>
      <c r="KQ194" s="1"/>
      <c r="KR194" s="1"/>
      <c r="KS194" s="1"/>
      <c r="KT194" s="1"/>
      <c r="KU194" s="1"/>
      <c r="KV194" s="1"/>
      <c r="KW194" s="1"/>
      <c r="KX194" s="1"/>
      <c r="KY194" s="1"/>
      <c r="KZ194" s="1"/>
      <c r="LA194" s="1"/>
      <c r="LB194" s="1"/>
      <c r="LC194" s="1"/>
      <c r="LD194" s="1"/>
      <c r="LE194" s="1"/>
      <c r="LF194" s="1"/>
      <c r="LG194" s="1"/>
      <c r="LH194" s="1"/>
      <c r="LI194" s="1"/>
      <c r="LJ194" s="1"/>
      <c r="LK194" s="1"/>
      <c r="LL194" s="1"/>
      <c r="LM194" s="1"/>
      <c r="LN194" s="1"/>
      <c r="LO194" s="1"/>
      <c r="LP194" s="1"/>
      <c r="LQ194" s="1"/>
      <c r="LR194" s="1"/>
      <c r="LS194" s="1"/>
      <c r="LT194" s="1"/>
      <c r="LU194" s="1"/>
      <c r="LV194" s="1"/>
      <c r="LW194" s="1"/>
      <c r="LX194" s="1"/>
      <c r="LY194" s="1"/>
      <c r="LZ194" s="1"/>
      <c r="MA194" s="1"/>
      <c r="MB194" s="1"/>
      <c r="MC194" s="1"/>
      <c r="MD194" s="1"/>
      <c r="ME194" s="1"/>
      <c r="MF194" s="1"/>
      <c r="MG194" s="1"/>
      <c r="MH194" s="1"/>
      <c r="MI194" s="1"/>
      <c r="MJ194" s="1"/>
      <c r="MK194" s="1"/>
      <c r="ML194" s="1"/>
      <c r="MM194" s="1"/>
      <c r="MN194" s="1"/>
      <c r="MO194" s="1"/>
      <c r="MP194" s="1"/>
      <c r="MQ194" s="1"/>
      <c r="MR194" s="1"/>
      <c r="MS194" s="1"/>
      <c r="MT194" s="1"/>
      <c r="MU194" s="1"/>
      <c r="MV194" s="1"/>
      <c r="MW194" s="1"/>
      <c r="MX194" s="1"/>
      <c r="MY194" s="1"/>
      <c r="MZ194" s="1"/>
      <c r="NA194" s="1"/>
      <c r="NB194" s="1"/>
      <c r="NC194" s="1"/>
      <c r="ND194" s="1"/>
      <c r="NE194" s="1"/>
      <c r="NF194" s="1"/>
      <c r="NG194" s="1"/>
      <c r="NH194" s="1"/>
      <c r="NI194" s="1"/>
      <c r="NJ194" s="1"/>
      <c r="NK194" s="1"/>
      <c r="NL194" s="1"/>
      <c r="NM194" s="1"/>
      <c r="NN194" s="1"/>
      <c r="NO194" s="1"/>
      <c r="NP194" s="1"/>
      <c r="NQ194" s="1"/>
      <c r="NR194" s="1"/>
      <c r="NS194" s="1"/>
      <c r="NT194" s="1"/>
      <c r="NU194" s="1"/>
      <c r="NV194" s="1"/>
      <c r="NW194" s="1"/>
      <c r="NX194" s="1"/>
      <c r="NY194" s="1"/>
      <c r="NZ194" s="1"/>
      <c r="OA194" s="1"/>
      <c r="OB194" s="1"/>
      <c r="OC194" s="1"/>
      <c r="OD194" s="1"/>
      <c r="OE194" s="1"/>
      <c r="OF194" s="1"/>
      <c r="OG194" s="1"/>
      <c r="OH194" s="1"/>
      <c r="OI194" s="1"/>
      <c r="OJ194" s="1"/>
      <c r="OK194" s="1"/>
      <c r="OL194" s="1"/>
      <c r="OM194" s="1"/>
      <c r="ON194" s="1"/>
      <c r="OO194" s="1"/>
      <c r="OP194" s="1"/>
      <c r="OQ194" s="1"/>
      <c r="OR194" s="1"/>
      <c r="OS194" s="1"/>
      <c r="OT194" s="1"/>
      <c r="OU194" s="1"/>
      <c r="OV194" s="1"/>
      <c r="OW194" s="1"/>
      <c r="OX194" s="1"/>
      <c r="OY194" s="1"/>
      <c r="OZ194" s="1"/>
      <c r="PA194" s="1"/>
      <c r="PB194" s="1"/>
      <c r="PC194" s="1"/>
      <c r="PD194" s="1"/>
      <c r="PE194" s="1"/>
      <c r="PF194" s="1"/>
      <c r="PG194" s="1"/>
      <c r="PH194" s="1"/>
      <c r="PI194" s="1"/>
      <c r="PJ194" s="1"/>
      <c r="PK194" s="1"/>
      <c r="PL194" s="1"/>
      <c r="PM194" s="1"/>
      <c r="PN194" s="1"/>
      <c r="PO194" s="1"/>
      <c r="PP194" s="1"/>
      <c r="PQ194" s="1"/>
      <c r="PR194" s="1"/>
      <c r="PS194" s="1"/>
      <c r="PT194" s="1"/>
      <c r="PU194" s="1"/>
      <c r="PV194" s="1"/>
      <c r="PW194" s="1"/>
      <c r="PX194" s="1"/>
      <c r="PY194" s="1"/>
      <c r="PZ194" s="1"/>
      <c r="QA194" s="1"/>
      <c r="QB194" s="1"/>
      <c r="QC194" s="1"/>
      <c r="QD194" s="1"/>
      <c r="QE194" s="1"/>
      <c r="QF194" s="1"/>
      <c r="QG194" s="1"/>
      <c r="QH194" s="1"/>
      <c r="QI194" s="1"/>
      <c r="QJ194" s="1"/>
      <c r="QK194" s="1"/>
      <c r="QL194" s="1"/>
      <c r="QM194" s="1"/>
      <c r="QN194" s="1"/>
      <c r="QO194" s="1"/>
      <c r="QP194" s="1"/>
      <c r="QQ194" s="1"/>
      <c r="QR194" s="1"/>
      <c r="QS194" s="1"/>
      <c r="QT194" s="1"/>
      <c r="QU194" s="1"/>
      <c r="QV194" s="1"/>
      <c r="QW194" s="1"/>
      <c r="QX194" s="1"/>
      <c r="QY194" s="1"/>
      <c r="QZ194" s="1"/>
      <c r="RA194" s="1"/>
      <c r="RB194" s="1"/>
      <c r="RC194" s="1"/>
      <c r="RD194" s="1"/>
      <c r="RE194" s="1"/>
      <c r="RF194" s="1"/>
      <c r="RG194" s="1"/>
      <c r="RH194" s="1"/>
      <c r="RI194" s="1"/>
      <c r="RJ194" s="1"/>
      <c r="RK194" s="1"/>
      <c r="RL194" s="1"/>
      <c r="RM194" s="1"/>
      <c r="RN194" s="1"/>
      <c r="RO194" s="1"/>
      <c r="RP194" s="1"/>
      <c r="RQ194" s="1"/>
      <c r="RR194" s="1"/>
      <c r="RS194" s="1"/>
      <c r="RT194" s="1"/>
      <c r="RU194" s="1"/>
      <c r="RV194" s="1"/>
      <c r="RW194" s="1"/>
      <c r="RX194" s="1"/>
      <c r="RY194" s="1"/>
      <c r="RZ194" s="1"/>
      <c r="SA194" s="1"/>
      <c r="SB194" s="1"/>
      <c r="SC194" s="1"/>
      <c r="SD194" s="1"/>
      <c r="SE194" s="1"/>
      <c r="SF194" s="1"/>
      <c r="SG194" s="1"/>
      <c r="SH194" s="1"/>
      <c r="SI194" s="1"/>
      <c r="SJ194" s="1"/>
      <c r="SK194" s="1"/>
      <c r="SL194" s="1"/>
      <c r="SM194" s="1"/>
      <c r="SN194" s="1"/>
      <c r="SO194" s="1"/>
      <c r="SP194" s="1"/>
      <c r="SQ194" s="1"/>
      <c r="SR194" s="1"/>
      <c r="SS194" s="1"/>
      <c r="ST194" s="1"/>
      <c r="SU194" s="1"/>
      <c r="SV194" s="1"/>
      <c r="SW194" s="1"/>
      <c r="SX194" s="1"/>
      <c r="SY194" s="1"/>
      <c r="SZ194" s="1"/>
      <c r="TA194" s="1"/>
      <c r="TB194" s="1"/>
      <c r="TC194" s="1"/>
      <c r="TD194" s="1"/>
      <c r="TE194" s="1"/>
      <c r="TF194" s="1"/>
      <c r="TG194" s="1"/>
      <c r="TH194" s="1"/>
      <c r="TI194" s="1"/>
      <c r="TJ194" s="1"/>
      <c r="TK194" s="1"/>
      <c r="TL194" s="1"/>
      <c r="TM194" s="1"/>
      <c r="TN194" s="1"/>
      <c r="TO194" s="1"/>
      <c r="TP194" s="1"/>
      <c r="TQ194" s="1"/>
      <c r="TR194" s="1"/>
      <c r="TS194" s="1"/>
      <c r="TT194" s="1"/>
      <c r="TU194" s="1"/>
      <c r="TV194" s="1"/>
      <c r="TW194" s="1"/>
      <c r="TX194" s="1"/>
      <c r="TY194" s="1"/>
      <c r="TZ194" s="1"/>
      <c r="UA194" s="1"/>
      <c r="UB194" s="1"/>
      <c r="UC194" s="1"/>
      <c r="UD194" s="1"/>
      <c r="UE194" s="1"/>
      <c r="UF194" s="1"/>
      <c r="UG194" s="1"/>
      <c r="UH194" s="1"/>
      <c r="UI194" s="1"/>
      <c r="UJ194" s="1"/>
      <c r="UK194" s="1"/>
      <c r="UL194" s="1"/>
      <c r="UM194" s="1"/>
      <c r="UN194" s="1"/>
      <c r="UO194" s="1"/>
      <c r="UP194" s="1"/>
      <c r="UQ194" s="1"/>
      <c r="UR194" s="1"/>
      <c r="US194" s="1"/>
      <c r="UT194" s="1"/>
      <c r="UU194" s="1"/>
      <c r="UV194" s="1"/>
      <c r="UW194" s="1"/>
      <c r="UX194" s="1"/>
      <c r="UY194" s="1"/>
      <c r="UZ194" s="1"/>
      <c r="VA194" s="1"/>
      <c r="VB194" s="1"/>
      <c r="VC194" s="1"/>
      <c r="VD194" s="1"/>
      <c r="VE194" s="1"/>
      <c r="VF194" s="1"/>
      <c r="VG194" s="1"/>
      <c r="VH194" s="1"/>
      <c r="VI194" s="1"/>
      <c r="VJ194" s="1"/>
      <c r="VK194" s="1"/>
      <c r="VL194" s="1"/>
      <c r="VM194" s="1"/>
      <c r="VN194" s="1"/>
      <c r="VO194" s="1"/>
      <c r="VP194" s="1"/>
      <c r="VQ194" s="1"/>
      <c r="VR194" s="1"/>
      <c r="VS194" s="1"/>
      <c r="VT194" s="1"/>
      <c r="VU194" s="1"/>
      <c r="VV194" s="1"/>
      <c r="VW194" s="1"/>
      <c r="VX194" s="1"/>
      <c r="VY194" s="1"/>
      <c r="VZ194" s="1"/>
      <c r="WA194" s="1"/>
      <c r="WB194" s="1"/>
      <c r="WC194" s="1"/>
      <c r="WD194" s="1"/>
      <c r="WE194" s="1"/>
      <c r="WF194" s="1"/>
      <c r="WG194" s="1"/>
      <c r="WH194" s="1"/>
      <c r="WI194" s="1"/>
      <c r="WJ194" s="1"/>
      <c r="WK194" s="1"/>
      <c r="WL194" s="1"/>
      <c r="WM194" s="1"/>
      <c r="WN194" s="1"/>
      <c r="WO194" s="1"/>
      <c r="WP194" s="1"/>
      <c r="WQ194" s="1"/>
      <c r="WR194" s="1"/>
      <c r="WS194" s="1"/>
      <c r="WT194" s="1"/>
      <c r="WU194" s="1"/>
      <c r="WV194" s="1"/>
      <c r="WW194" s="1"/>
      <c r="WX194" s="1"/>
      <c r="WY194" s="1"/>
      <c r="WZ194" s="1"/>
      <c r="XA194" s="1"/>
      <c r="XB194" s="1"/>
      <c r="XC194" s="1"/>
      <c r="XD194" s="1"/>
      <c r="XE194" s="1"/>
      <c r="XF194" s="1"/>
      <c r="XG194" s="1"/>
      <c r="XH194" s="1"/>
      <c r="XI194" s="1"/>
      <c r="XJ194" s="1"/>
      <c r="XK194" s="1"/>
      <c r="XL194" s="1"/>
      <c r="XM194" s="1"/>
      <c r="XN194" s="1"/>
      <c r="XO194" s="1"/>
      <c r="XP194" s="1"/>
      <c r="XQ194" s="1"/>
      <c r="XR194" s="1"/>
      <c r="XS194" s="1"/>
      <c r="XT194" s="1"/>
      <c r="XU194" s="1"/>
      <c r="XV194" s="1"/>
      <c r="XW194" s="1"/>
      <c r="XX194" s="1"/>
      <c r="XY194" s="1"/>
      <c r="XZ194" s="1"/>
      <c r="YA194" s="1"/>
      <c r="YB194" s="1"/>
      <c r="YC194" s="1"/>
      <c r="YD194" s="1"/>
      <c r="YE194" s="1"/>
      <c r="YF194" s="1"/>
      <c r="YG194" s="1"/>
      <c r="YH194" s="1"/>
      <c r="YI194" s="1"/>
      <c r="YJ194" s="1"/>
      <c r="YK194" s="1"/>
      <c r="YL194" s="1"/>
      <c r="YM194" s="1"/>
      <c r="YN194" s="1"/>
      <c r="YO194" s="1"/>
      <c r="YP194" s="1"/>
      <c r="YQ194" s="1"/>
      <c r="YR194" s="1"/>
      <c r="YS194" s="1"/>
      <c r="YT194" s="1"/>
      <c r="YU194" s="1"/>
      <c r="YV194" s="1"/>
      <c r="YW194" s="1"/>
      <c r="YX194" s="1"/>
      <c r="YY194" s="1"/>
      <c r="YZ194" s="1"/>
      <c r="ZA194" s="1"/>
      <c r="ZB194" s="1"/>
      <c r="ZC194" s="1"/>
      <c r="ZD194" s="1"/>
      <c r="ZE194" s="1"/>
      <c r="ZF194" s="1"/>
      <c r="ZG194" s="1"/>
      <c r="ZH194" s="1"/>
      <c r="ZI194" s="1"/>
      <c r="ZJ194" s="1"/>
      <c r="ZK194" s="1"/>
      <c r="ZL194" s="1"/>
      <c r="ZM194" s="1"/>
      <c r="ZN194" s="1"/>
      <c r="ZO194" s="1"/>
      <c r="ZP194" s="1"/>
      <c r="ZQ194" s="1"/>
      <c r="ZR194" s="1"/>
      <c r="ZS194" s="1"/>
      <c r="ZT194" s="1"/>
      <c r="ZU194" s="1"/>
      <c r="ZV194" s="1"/>
      <c r="ZW194" s="1"/>
      <c r="ZX194" s="1"/>
      <c r="ZY194" s="1"/>
      <c r="ZZ194" s="1"/>
      <c r="AAA194" s="1"/>
      <c r="AAB194" s="1"/>
      <c r="AAC194" s="1"/>
      <c r="AAD194" s="1"/>
      <c r="AAE194" s="1"/>
      <c r="AAF194" s="1"/>
      <c r="AAG194" s="1"/>
      <c r="AAH194" s="1"/>
      <c r="AAI194" s="1"/>
      <c r="AAJ194" s="1"/>
      <c r="AAK194" s="1"/>
      <c r="AAL194" s="1"/>
      <c r="AAM194" s="1"/>
      <c r="AAN194" s="1"/>
      <c r="AAO194" s="1"/>
      <c r="AAP194" s="1"/>
      <c r="AAQ194" s="1"/>
      <c r="AAR194" s="1"/>
      <c r="AAS194" s="1"/>
      <c r="AAT194" s="1"/>
      <c r="AAU194" s="1"/>
      <c r="AAV194" s="1"/>
      <c r="AAW194" s="1"/>
      <c r="AAX194" s="1"/>
      <c r="AAY194" s="1"/>
      <c r="AAZ194" s="1"/>
      <c r="ABA194" s="1"/>
      <c r="ABB194" s="1"/>
      <c r="ABC194" s="1"/>
      <c r="ABD194" s="1"/>
      <c r="ABE194" s="1"/>
      <c r="ABF194" s="1"/>
      <c r="ABG194" s="1"/>
      <c r="ABH194" s="1"/>
      <c r="ABI194" s="1"/>
      <c r="ABJ194" s="1"/>
      <c r="ABK194" s="1"/>
      <c r="ABL194" s="1"/>
      <c r="ABM194" s="1"/>
      <c r="ABN194" s="1"/>
      <c r="ABO194" s="1"/>
      <c r="ABP194" s="1"/>
      <c r="ABQ194" s="1"/>
      <c r="ABR194" s="1"/>
      <c r="ABS194" s="1"/>
      <c r="ABT194" s="1"/>
      <c r="ABU194" s="1"/>
      <c r="ABV194" s="1"/>
      <c r="ABW194" s="1"/>
      <c r="ABX194" s="1"/>
      <c r="ABY194" s="1"/>
      <c r="ABZ194" s="1"/>
      <c r="ACA194" s="1"/>
      <c r="ACB194" s="1"/>
      <c r="ACC194" s="1"/>
      <c r="ACD194" s="1"/>
      <c r="ACE194" s="1"/>
      <c r="ACF194" s="1"/>
      <c r="ACG194" s="1"/>
      <c r="ACH194" s="1"/>
      <c r="ACI194" s="1"/>
      <c r="ACJ194" s="1"/>
      <c r="ACK194" s="1"/>
      <c r="ACL194" s="1"/>
      <c r="ACM194" s="1"/>
      <c r="ACN194" s="1"/>
      <c r="ACO194" s="1"/>
      <c r="ACP194" s="1"/>
      <c r="ACQ194" s="1"/>
      <c r="ACR194" s="1"/>
      <c r="ACS194" s="1"/>
      <c r="ACT194" s="1"/>
      <c r="ACU194" s="1"/>
      <c r="ACV194" s="1"/>
      <c r="ACW194" s="1"/>
      <c r="ACX194" s="1"/>
      <c r="ACY194" s="1"/>
      <c r="ACZ194" s="1"/>
      <c r="ADA194" s="1"/>
      <c r="ADB194" s="1"/>
      <c r="ADC194" s="1"/>
      <c r="ADD194" s="1"/>
      <c r="ADE194" s="1"/>
      <c r="ADF194" s="1"/>
      <c r="ADG194" s="1"/>
      <c r="ADH194" s="1"/>
      <c r="ADI194" s="1"/>
      <c r="ADJ194" s="1"/>
      <c r="ADK194" s="1"/>
      <c r="ADL194" s="1"/>
      <c r="ADM194" s="1"/>
      <c r="ADN194" s="1"/>
      <c r="ADO194" s="1"/>
      <c r="ADP194" s="1"/>
      <c r="ADQ194" s="1"/>
      <c r="ADR194" s="1"/>
      <c r="ADS194" s="1"/>
      <c r="ADT194" s="1"/>
      <c r="ADU194" s="1"/>
      <c r="ADV194" s="1"/>
      <c r="ADW194" s="1"/>
      <c r="ADX194" s="1"/>
      <c r="ADY194" s="1"/>
      <c r="ADZ194" s="1"/>
      <c r="AEA194" s="1"/>
      <c r="AEB194" s="1"/>
      <c r="AEC194" s="1"/>
      <c r="AED194" s="1"/>
      <c r="AEE194" s="1"/>
      <c r="AEF194" s="1"/>
      <c r="AEG194" s="1"/>
      <c r="AEH194" s="1"/>
      <c r="AEI194" s="1"/>
      <c r="AEJ194" s="1"/>
      <c r="AEK194" s="1"/>
      <c r="AEL194" s="1"/>
      <c r="AEM194" s="1"/>
      <c r="AEN194" s="1"/>
      <c r="AEO194" s="1"/>
      <c r="AEP194" s="1"/>
      <c r="AEQ194" s="1"/>
      <c r="AER194" s="1"/>
      <c r="AES194" s="1"/>
      <c r="AET194" s="1"/>
      <c r="AEU194" s="1"/>
      <c r="AEV194" s="1"/>
      <c r="AEW194" s="1"/>
      <c r="AEX194" s="1"/>
      <c r="AEY194" s="1"/>
      <c r="AEZ194" s="1"/>
      <c r="AFA194" s="1"/>
      <c r="AFB194" s="1"/>
      <c r="AFC194" s="1"/>
      <c r="AFD194" s="1"/>
      <c r="AFE194" s="1"/>
      <c r="AFF194" s="1"/>
      <c r="AFG194" s="1"/>
      <c r="AFH194" s="1"/>
      <c r="AFI194" s="1"/>
      <c r="AFJ194" s="1"/>
      <c r="AFK194" s="1"/>
      <c r="AFL194" s="1"/>
      <c r="AFM194" s="1"/>
      <c r="AFN194" s="1"/>
      <c r="AFO194" s="1"/>
      <c r="AFP194" s="1"/>
      <c r="AFQ194" s="1"/>
      <c r="AFR194" s="1"/>
      <c r="AFS194" s="1"/>
      <c r="AFT194" s="1"/>
      <c r="AFU194" s="1"/>
      <c r="AFV194" s="1"/>
      <c r="AFW194" s="1"/>
      <c r="AFX194" s="1"/>
      <c r="AFY194" s="1"/>
      <c r="AFZ194" s="1"/>
      <c r="AGA194" s="1"/>
      <c r="AGB194" s="1"/>
      <c r="AGC194" s="1"/>
      <c r="AGD194" s="1"/>
      <c r="AGE194" s="1"/>
      <c r="AGF194" s="1"/>
      <c r="AGG194" s="1"/>
      <c r="AGH194" s="1"/>
      <c r="AGI194" s="1"/>
      <c r="AGJ194" s="1"/>
      <c r="AGK194" s="1"/>
      <c r="AGL194" s="1"/>
      <c r="AGM194" s="1"/>
      <c r="AGN194" s="1"/>
      <c r="AGO194" s="1"/>
      <c r="AGP194" s="1"/>
      <c r="AGQ194" s="1"/>
      <c r="AGR194" s="1"/>
      <c r="AGS194" s="1"/>
      <c r="AGT194" s="1"/>
      <c r="AGU194" s="1"/>
      <c r="AGV194" s="1"/>
      <c r="AGW194" s="1"/>
      <c r="AGX194" s="1"/>
      <c r="AGY194" s="1"/>
      <c r="AGZ194" s="1"/>
      <c r="AHA194" s="1"/>
      <c r="AHB194" s="1"/>
      <c r="AHC194" s="1"/>
      <c r="AHD194" s="1"/>
      <c r="AHE194" s="1"/>
      <c r="AHF194" s="1"/>
      <c r="AHG194" s="1"/>
      <c r="AHH194" s="1"/>
      <c r="AHI194" s="1"/>
      <c r="AHJ194" s="1"/>
      <c r="AHK194" s="1"/>
      <c r="AHL194" s="1"/>
      <c r="AHM194" s="1"/>
      <c r="AHN194" s="1"/>
      <c r="AHO194" s="1"/>
      <c r="AHP194" s="1"/>
      <c r="AHQ194" s="1"/>
      <c r="AHR194" s="1"/>
      <c r="AHS194" s="1"/>
      <c r="AHT194" s="1"/>
      <c r="AHU194" s="1"/>
      <c r="AHV194" s="1"/>
      <c r="AHW194" s="1"/>
      <c r="AHX194" s="1"/>
      <c r="AHY194" s="1"/>
      <c r="AHZ194" s="1"/>
      <c r="AIA194" s="1"/>
      <c r="AIB194" s="1"/>
      <c r="AIC194" s="1"/>
      <c r="AID194" s="1"/>
      <c r="AIE194" s="1"/>
      <c r="AIF194" s="1"/>
      <c r="AIG194" s="1"/>
      <c r="AIH194" s="1"/>
      <c r="AII194" s="1"/>
      <c r="AIJ194" s="1"/>
      <c r="AIK194" s="1"/>
      <c r="AIL194" s="1"/>
      <c r="AIM194" s="1"/>
      <c r="AIN194" s="1"/>
      <c r="AIO194" s="1"/>
      <c r="AIP194" s="1"/>
      <c r="AIQ194" s="1"/>
      <c r="AIR194" s="1"/>
      <c r="AIS194" s="1"/>
      <c r="AIT194" s="1"/>
      <c r="AIU194" s="1"/>
      <c r="AIV194" s="1"/>
      <c r="AIW194" s="1"/>
      <c r="AIX194" s="1"/>
      <c r="AIY194" s="1"/>
      <c r="AIZ194" s="1"/>
      <c r="AJA194" s="1"/>
      <c r="AJB194" s="1"/>
      <c r="AJC194" s="1"/>
      <c r="AJD194" s="1"/>
      <c r="AJE194" s="1"/>
      <c r="AJF194" s="1"/>
      <c r="AJG194" s="1"/>
      <c r="AJH194" s="1"/>
      <c r="AJI194" s="1"/>
      <c r="AJJ194" s="1"/>
      <c r="AJK194" s="1"/>
      <c r="AJL194" s="1"/>
      <c r="AJM194" s="1"/>
      <c r="AJN194" s="1"/>
      <c r="AJO194" s="1"/>
      <c r="AJP194" s="1"/>
      <c r="AJQ194" s="1"/>
      <c r="AJR194" s="1"/>
      <c r="AJS194" s="1"/>
      <c r="AJT194" s="1"/>
      <c r="AJU194" s="1"/>
      <c r="AJV194" s="1"/>
      <c r="AJW194" s="1"/>
      <c r="AJX194" s="1"/>
      <c r="AJY194" s="1"/>
      <c r="AJZ194" s="1"/>
      <c r="AKA194" s="1"/>
      <c r="AKB194" s="1"/>
      <c r="AKC194" s="1"/>
      <c r="AKD194" s="1"/>
      <c r="AKE194" s="1"/>
      <c r="AKF194" s="1"/>
      <c r="AKG194" s="1"/>
      <c r="AKH194" s="1"/>
      <c r="AKI194" s="1"/>
      <c r="AKJ194" s="1"/>
      <c r="AKK194" s="1"/>
      <c r="AKL194" s="1"/>
      <c r="AKM194" s="1"/>
      <c r="AKN194" s="1"/>
      <c r="AKO194" s="1"/>
      <c r="AKP194" s="1"/>
      <c r="AKQ194" s="1"/>
      <c r="AKR194" s="1"/>
      <c r="AKS194" s="1"/>
      <c r="AKT194" s="1"/>
      <c r="AKU194" s="1"/>
      <c r="AKV194" s="1"/>
      <c r="AKW194" s="1"/>
      <c r="AKX194" s="1"/>
      <c r="AKY194" s="1"/>
      <c r="AKZ194" s="1"/>
      <c r="ALA194" s="1"/>
      <c r="ALB194" s="1"/>
      <c r="ALC194" s="1"/>
      <c r="ALD194" s="1"/>
      <c r="ALE194" s="1"/>
      <c r="ALF194" s="1"/>
      <c r="ALG194" s="1"/>
      <c r="ALH194" s="1"/>
      <c r="ALI194" s="1"/>
      <c r="ALJ194" s="1"/>
      <c r="ALK194" s="1"/>
      <c r="ALL194" s="1"/>
      <c r="ALM194" s="1"/>
      <c r="ALN194" s="1"/>
      <c r="ALO194" s="1"/>
      <c r="ALP194" s="1"/>
      <c r="ALQ194" s="1"/>
      <c r="ALR194" s="1"/>
      <c r="ALS194" s="1"/>
      <c r="ALT194" s="1"/>
      <c r="ALU194" s="1"/>
      <c r="ALV194" s="1"/>
      <c r="ALW194" s="1"/>
      <c r="ALX194" s="1"/>
      <c r="ALY194" s="1"/>
      <c r="ALZ194" s="1"/>
      <c r="AMA194" s="1"/>
      <c r="AMB194" s="1"/>
      <c r="AMC194" s="1"/>
      <c r="AMD194" s="1"/>
      <c r="AME194" s="1"/>
      <c r="AMF194" s="1"/>
    </row>
    <row r="195" spans="1:1020" ht="92.65" customHeight="1" x14ac:dyDescent="0.25">
      <c r="A195" s="226">
        <v>116</v>
      </c>
      <c r="B195" s="32" t="s">
        <v>220</v>
      </c>
      <c r="C195" s="63">
        <v>2</v>
      </c>
      <c r="D195" s="3" t="s">
        <v>222</v>
      </c>
      <c r="E195" s="32" t="s">
        <v>223</v>
      </c>
      <c r="F195" s="50">
        <v>4870</v>
      </c>
      <c r="G195" s="50">
        <f t="shared" ref="G195:G199" si="252">C195*F195</f>
        <v>9740</v>
      </c>
      <c r="H195" s="69">
        <f t="shared" si="245"/>
        <v>221.01243224429953</v>
      </c>
      <c r="I195" s="69">
        <f t="shared" ref="I195:I199" si="253">C195*H195</f>
        <v>442.02486448859906</v>
      </c>
      <c r="J195" s="69">
        <f t="shared" ref="J195:J199" si="254">F195+H195</f>
        <v>5091.0124322442998</v>
      </c>
      <c r="K195" s="68">
        <f t="shared" ref="K195:K199" si="255">G195+I195</f>
        <v>10182.0248644886</v>
      </c>
      <c r="L195" s="68">
        <f t="shared" ref="L195:L199" si="256">J195*1.21</f>
        <v>6160.1250430156024</v>
      </c>
      <c r="M195" s="95">
        <f t="shared" ref="M195:M199" si="257">K195*1.21</f>
        <v>12320.250086031205</v>
      </c>
      <c r="N195" s="97">
        <f t="shared" ref="N195" si="258">287012/5064635.35*L195</f>
        <v>349.09320941457202</v>
      </c>
      <c r="O195" s="130">
        <f t="shared" ref="O195:O199" si="259">C195*N195</f>
        <v>698.18641882914403</v>
      </c>
      <c r="P195" s="97">
        <f t="shared" ref="P195:P199" si="260">L195+N195</f>
        <v>6509.2182524301743</v>
      </c>
      <c r="Q195" s="98">
        <f t="shared" ref="Q195:Q199" si="261">M195+O195</f>
        <v>13018.436504860349</v>
      </c>
      <c r="R195" s="139"/>
    </row>
    <row r="196" spans="1:1020" ht="81.400000000000006" customHeight="1" x14ac:dyDescent="0.25">
      <c r="A196" s="227"/>
      <c r="B196" s="32" t="s">
        <v>230</v>
      </c>
      <c r="C196" s="63">
        <v>2</v>
      </c>
      <c r="D196" s="3" t="s">
        <v>222</v>
      </c>
      <c r="E196" s="32" t="s">
        <v>464</v>
      </c>
      <c r="F196" s="50">
        <v>3300</v>
      </c>
      <c r="G196" s="50">
        <f t="shared" si="252"/>
        <v>6600</v>
      </c>
      <c r="H196" s="69">
        <f t="shared" si="245"/>
        <v>149.76201774254383</v>
      </c>
      <c r="I196" s="69">
        <f t="shared" si="253"/>
        <v>299.52403548508767</v>
      </c>
      <c r="J196" s="69">
        <f t="shared" si="254"/>
        <v>3449.7620177425438</v>
      </c>
      <c r="K196" s="68">
        <f t="shared" si="255"/>
        <v>6899.5240354850876</v>
      </c>
      <c r="L196" s="68">
        <f t="shared" si="256"/>
        <v>4174.2120414684778</v>
      </c>
      <c r="M196" s="95">
        <f t="shared" si="257"/>
        <v>8348.4240829369555</v>
      </c>
      <c r="N196" s="97">
        <f>287012/5064635.35*L196</f>
        <v>236.55186674909393</v>
      </c>
      <c r="O196" s="130">
        <f t="shared" si="259"/>
        <v>473.10373349818786</v>
      </c>
      <c r="P196" s="97">
        <f t="shared" si="260"/>
        <v>4410.763908217572</v>
      </c>
      <c r="Q196" s="98">
        <f t="shared" si="261"/>
        <v>8821.5278164351439</v>
      </c>
      <c r="R196" s="139"/>
    </row>
    <row r="197" spans="1:1020" ht="92.65" customHeight="1" x14ac:dyDescent="0.25">
      <c r="A197" s="227"/>
      <c r="B197" s="32" t="s">
        <v>224</v>
      </c>
      <c r="C197" s="100">
        <v>1</v>
      </c>
      <c r="D197" s="3" t="s">
        <v>251</v>
      </c>
      <c r="E197" s="32" t="s">
        <v>253</v>
      </c>
      <c r="F197" s="50">
        <v>1890</v>
      </c>
      <c r="G197" s="50">
        <f t="shared" si="252"/>
        <v>1890</v>
      </c>
      <c r="H197" s="69">
        <f t="shared" si="245"/>
        <v>85.772791979820553</v>
      </c>
      <c r="I197" s="69">
        <f t="shared" si="253"/>
        <v>85.772791979820553</v>
      </c>
      <c r="J197" s="69">
        <f t="shared" si="254"/>
        <v>1975.7727919798206</v>
      </c>
      <c r="K197" s="68">
        <f t="shared" si="255"/>
        <v>1975.7727919798206</v>
      </c>
      <c r="L197" s="68">
        <f t="shared" si="256"/>
        <v>2390.685078295583</v>
      </c>
      <c r="M197" s="95">
        <f t="shared" si="257"/>
        <v>2390.685078295583</v>
      </c>
      <c r="N197" s="97">
        <f t="shared" ref="N197:N199" si="262">287012/5064635.35*L197</f>
        <v>135.47970550175381</v>
      </c>
      <c r="O197" s="130">
        <f t="shared" si="259"/>
        <v>135.47970550175381</v>
      </c>
      <c r="P197" s="97">
        <f t="shared" si="260"/>
        <v>2526.1647837973369</v>
      </c>
      <c r="Q197" s="98">
        <f t="shared" si="261"/>
        <v>2526.1647837973369</v>
      </c>
      <c r="R197" s="139"/>
    </row>
    <row r="198" spans="1:1020" ht="92.65" customHeight="1" x14ac:dyDescent="0.25">
      <c r="A198" s="228"/>
      <c r="B198" s="32" t="s">
        <v>225</v>
      </c>
      <c r="C198" s="63">
        <v>2</v>
      </c>
      <c r="D198" s="3" t="s">
        <v>232</v>
      </c>
      <c r="E198" s="32" t="s">
        <v>233</v>
      </c>
      <c r="F198" s="50">
        <v>708.75</v>
      </c>
      <c r="G198" s="50">
        <f t="shared" si="252"/>
        <v>1417.5</v>
      </c>
      <c r="H198" s="69">
        <f t="shared" si="245"/>
        <v>32.164796992432706</v>
      </c>
      <c r="I198" s="69">
        <f t="shared" si="253"/>
        <v>64.329593984865411</v>
      </c>
      <c r="J198" s="69">
        <f t="shared" si="254"/>
        <v>740.91479699243268</v>
      </c>
      <c r="K198" s="68">
        <f t="shared" si="255"/>
        <v>1481.8295939848654</v>
      </c>
      <c r="L198" s="68">
        <f t="shared" si="256"/>
        <v>896.50690436084358</v>
      </c>
      <c r="M198" s="95">
        <f t="shared" si="257"/>
        <v>1793.0138087216872</v>
      </c>
      <c r="N198" s="97">
        <f t="shared" si="262"/>
        <v>50.80488956315768</v>
      </c>
      <c r="O198" s="130">
        <f t="shared" si="259"/>
        <v>101.60977912631536</v>
      </c>
      <c r="P198" s="97">
        <f t="shared" si="260"/>
        <v>947.31179392400122</v>
      </c>
      <c r="Q198" s="98">
        <f t="shared" si="261"/>
        <v>1894.6235878480024</v>
      </c>
      <c r="R198" s="139"/>
    </row>
    <row r="199" spans="1:1020" ht="106.15" customHeight="1" x14ac:dyDescent="0.25">
      <c r="A199" s="114">
        <v>116</v>
      </c>
      <c r="B199" s="32" t="s">
        <v>256</v>
      </c>
      <c r="C199" s="63">
        <v>1</v>
      </c>
      <c r="D199" s="3" t="s">
        <v>242</v>
      </c>
      <c r="E199" s="32" t="s">
        <v>243</v>
      </c>
      <c r="F199" s="50">
        <v>931.25</v>
      </c>
      <c r="G199" s="50">
        <f t="shared" si="252"/>
        <v>931.25</v>
      </c>
      <c r="H199" s="69">
        <f t="shared" si="245"/>
        <v>42.26238758264968</v>
      </c>
      <c r="I199" s="69">
        <f t="shared" si="253"/>
        <v>42.26238758264968</v>
      </c>
      <c r="J199" s="69">
        <f t="shared" si="254"/>
        <v>973.51238758264969</v>
      </c>
      <c r="K199" s="68">
        <f t="shared" si="255"/>
        <v>973.51238758264969</v>
      </c>
      <c r="L199" s="68">
        <f t="shared" si="256"/>
        <v>1177.9499889750061</v>
      </c>
      <c r="M199" s="95">
        <f t="shared" si="257"/>
        <v>1177.9499889750061</v>
      </c>
      <c r="N199" s="97">
        <f t="shared" si="262"/>
        <v>66.754219972755678</v>
      </c>
      <c r="O199" s="130">
        <f t="shared" si="259"/>
        <v>66.754219972755678</v>
      </c>
      <c r="P199" s="97">
        <f t="shared" si="260"/>
        <v>1244.7042089477618</v>
      </c>
      <c r="Q199" s="98">
        <f t="shared" si="261"/>
        <v>1244.7042089477618</v>
      </c>
      <c r="R199" s="139"/>
    </row>
    <row r="200" spans="1:1020" ht="106.15" customHeight="1" x14ac:dyDescent="0.25">
      <c r="A200" s="114">
        <v>116</v>
      </c>
      <c r="B200" s="32" t="s">
        <v>226</v>
      </c>
      <c r="C200" s="63">
        <v>2</v>
      </c>
      <c r="D200" s="3" t="s">
        <v>212</v>
      </c>
      <c r="E200" s="32" t="s">
        <v>208</v>
      </c>
      <c r="F200" s="50">
        <v>3150</v>
      </c>
      <c r="G200" s="50">
        <f t="shared" ref="G200:G208" si="263">C200*F200</f>
        <v>6300</v>
      </c>
      <c r="H200" s="69">
        <f t="shared" ref="H200:H201" si="264">85000/1872971.56*F200</f>
        <v>142.95465329970094</v>
      </c>
      <c r="I200" s="69">
        <f t="shared" ref="I200:I208" si="265">C200*H200</f>
        <v>285.90930659940187</v>
      </c>
      <c r="J200" s="69">
        <f t="shared" ref="J200:J208" si="266">F200+H200</f>
        <v>3292.954653299701</v>
      </c>
      <c r="K200" s="68">
        <f t="shared" ref="K200:K208" si="267">G200+I200</f>
        <v>6585.909306599402</v>
      </c>
      <c r="L200" s="68">
        <f t="shared" ref="L200:L208" si="268">J200*1.21</f>
        <v>3984.4751304926381</v>
      </c>
      <c r="M200" s="95">
        <f t="shared" ref="M200:M208" si="269">K200*1.21</f>
        <v>7968.9502609852761</v>
      </c>
      <c r="N200" s="97">
        <f t="shared" si="155"/>
        <v>225.7995091695897</v>
      </c>
      <c r="O200" s="130">
        <f t="shared" si="156"/>
        <v>451.59901833917939</v>
      </c>
      <c r="P200" s="97">
        <f t="shared" si="157"/>
        <v>4210.2746396622279</v>
      </c>
      <c r="Q200" s="98">
        <f t="shared" si="158"/>
        <v>8420.5492793244557</v>
      </c>
      <c r="R200" s="139"/>
    </row>
    <row r="201" spans="1:1020" ht="92.65" customHeight="1" x14ac:dyDescent="0.25">
      <c r="A201" s="114">
        <v>116</v>
      </c>
      <c r="B201" s="32" t="s">
        <v>226</v>
      </c>
      <c r="C201" s="63">
        <v>1</v>
      </c>
      <c r="D201" s="3" t="s">
        <v>213</v>
      </c>
      <c r="E201" s="32" t="s">
        <v>208</v>
      </c>
      <c r="F201" s="50">
        <v>4100</v>
      </c>
      <c r="G201" s="50">
        <f t="shared" si="263"/>
        <v>4100</v>
      </c>
      <c r="H201" s="69">
        <f t="shared" si="264"/>
        <v>186.06796143770597</v>
      </c>
      <c r="I201" s="69">
        <f t="shared" si="265"/>
        <v>186.06796143770597</v>
      </c>
      <c r="J201" s="69">
        <f t="shared" si="266"/>
        <v>4286.0679614377059</v>
      </c>
      <c r="K201" s="68">
        <f t="shared" si="267"/>
        <v>4286.0679614377059</v>
      </c>
      <c r="L201" s="68">
        <f t="shared" si="268"/>
        <v>5186.142233339624</v>
      </c>
      <c r="M201" s="95">
        <f t="shared" si="269"/>
        <v>5186.142233339624</v>
      </c>
      <c r="N201" s="97">
        <f t="shared" si="155"/>
        <v>293.89777383978338</v>
      </c>
      <c r="O201" s="130">
        <f t="shared" si="156"/>
        <v>293.89777383978338</v>
      </c>
      <c r="P201" s="97">
        <f t="shared" si="157"/>
        <v>5480.0400071794074</v>
      </c>
      <c r="Q201" s="98">
        <f t="shared" si="158"/>
        <v>5480.0400071794074</v>
      </c>
      <c r="R201" s="139"/>
    </row>
    <row r="202" spans="1:1020" ht="104.65" customHeight="1" x14ac:dyDescent="0.25">
      <c r="A202" s="114">
        <v>116</v>
      </c>
      <c r="B202" s="32" t="s">
        <v>210</v>
      </c>
      <c r="C202" s="63">
        <v>1</v>
      </c>
      <c r="D202" s="3" t="s">
        <v>221</v>
      </c>
      <c r="E202" s="32" t="s">
        <v>339</v>
      </c>
      <c r="F202" s="52">
        <v>8850</v>
      </c>
      <c r="G202" s="50">
        <f t="shared" si="263"/>
        <v>8850</v>
      </c>
      <c r="H202" s="69">
        <f t="shared" ref="H202" si="270">85000/1872971.56*F202</f>
        <v>401.6345021277312</v>
      </c>
      <c r="I202" s="69">
        <f t="shared" si="265"/>
        <v>401.6345021277312</v>
      </c>
      <c r="J202" s="69">
        <f t="shared" si="266"/>
        <v>9251.634502127732</v>
      </c>
      <c r="K202" s="68">
        <f t="shared" si="267"/>
        <v>9251.634502127732</v>
      </c>
      <c r="L202" s="68">
        <f t="shared" si="268"/>
        <v>11194.477747574556</v>
      </c>
      <c r="M202" s="95">
        <f t="shared" si="269"/>
        <v>11194.477747574556</v>
      </c>
      <c r="N202" s="97">
        <f t="shared" ref="N202:N208" si="271">287012/5064635.35*L202</f>
        <v>634.38909719075207</v>
      </c>
      <c r="O202" s="130">
        <f t="shared" ref="O202:O208" si="272">C202*N202</f>
        <v>634.38909719075207</v>
      </c>
      <c r="P202" s="97">
        <f t="shared" ref="P202:Q208" si="273">L202+N202</f>
        <v>11828.866844765307</v>
      </c>
      <c r="Q202" s="98">
        <f t="shared" si="273"/>
        <v>11828.866844765307</v>
      </c>
      <c r="R202" s="139"/>
    </row>
    <row r="203" spans="1:1020" ht="104.65" customHeight="1" x14ac:dyDescent="0.25">
      <c r="A203" s="114">
        <v>116</v>
      </c>
      <c r="B203" s="32" t="s">
        <v>209</v>
      </c>
      <c r="C203" s="63">
        <v>1</v>
      </c>
      <c r="D203" s="3" t="s">
        <v>338</v>
      </c>
      <c r="E203" s="32" t="s">
        <v>367</v>
      </c>
      <c r="F203" s="50">
        <v>9990</v>
      </c>
      <c r="G203" s="50">
        <f t="shared" si="263"/>
        <v>9990</v>
      </c>
      <c r="H203" s="69">
        <f t="shared" ref="H203:H206" si="274">85000/1872971.56*F203</f>
        <v>453.37047189333725</v>
      </c>
      <c r="I203" s="69">
        <f t="shared" si="265"/>
        <v>453.37047189333725</v>
      </c>
      <c r="J203" s="69">
        <f t="shared" si="266"/>
        <v>10443.370471893337</v>
      </c>
      <c r="K203" s="68">
        <f t="shared" si="267"/>
        <v>10443.370471893337</v>
      </c>
      <c r="L203" s="68">
        <f t="shared" si="268"/>
        <v>12636.478270990938</v>
      </c>
      <c r="M203" s="95">
        <f t="shared" si="269"/>
        <v>12636.478270990938</v>
      </c>
      <c r="N203" s="97">
        <f t="shared" si="271"/>
        <v>716.10701479498448</v>
      </c>
      <c r="O203" s="130">
        <f t="shared" si="272"/>
        <v>716.10701479498448</v>
      </c>
      <c r="P203" s="97">
        <f t="shared" si="273"/>
        <v>13352.585285785923</v>
      </c>
      <c r="Q203" s="98">
        <f t="shared" si="273"/>
        <v>13352.585285785923</v>
      </c>
      <c r="R203" s="139"/>
    </row>
    <row r="204" spans="1:1020" ht="104.65" customHeight="1" x14ac:dyDescent="0.25">
      <c r="A204" s="114">
        <v>116</v>
      </c>
      <c r="B204" s="32" t="s">
        <v>248</v>
      </c>
      <c r="C204" s="63">
        <v>1</v>
      </c>
      <c r="D204" s="3" t="s">
        <v>249</v>
      </c>
      <c r="E204" s="32" t="s">
        <v>366</v>
      </c>
      <c r="F204" s="50">
        <v>1900</v>
      </c>
      <c r="G204" s="50">
        <f t="shared" si="263"/>
        <v>1900</v>
      </c>
      <c r="H204" s="69">
        <f t="shared" si="274"/>
        <v>86.226616276010077</v>
      </c>
      <c r="I204" s="69">
        <f t="shared" si="265"/>
        <v>86.226616276010077</v>
      </c>
      <c r="J204" s="69">
        <f t="shared" si="266"/>
        <v>1986.2266162760102</v>
      </c>
      <c r="K204" s="68">
        <f t="shared" si="267"/>
        <v>1986.2266162760102</v>
      </c>
      <c r="L204" s="68">
        <f t="shared" si="268"/>
        <v>2403.3342056939723</v>
      </c>
      <c r="M204" s="95">
        <f t="shared" si="269"/>
        <v>2403.3342056939723</v>
      </c>
      <c r="N204" s="97">
        <f t="shared" si="271"/>
        <v>136.19652934038743</v>
      </c>
      <c r="O204" s="130">
        <f t="shared" si="272"/>
        <v>136.19652934038743</v>
      </c>
      <c r="P204" s="97">
        <f t="shared" si="273"/>
        <v>2539.5307350343596</v>
      </c>
      <c r="Q204" s="98">
        <f t="shared" si="273"/>
        <v>2539.5307350343596</v>
      </c>
      <c r="R204" s="139"/>
    </row>
    <row r="205" spans="1:1020" ht="90" customHeight="1" x14ac:dyDescent="0.25">
      <c r="A205" s="114">
        <v>102</v>
      </c>
      <c r="B205" s="32" t="s">
        <v>126</v>
      </c>
      <c r="C205" s="63">
        <v>1</v>
      </c>
      <c r="D205" s="3" t="s">
        <v>128</v>
      </c>
      <c r="E205" s="32" t="s">
        <v>127</v>
      </c>
      <c r="F205" s="50">
        <v>618.75</v>
      </c>
      <c r="G205" s="50">
        <f t="shared" si="263"/>
        <v>618.75</v>
      </c>
      <c r="H205" s="69">
        <f>85000/1872971.56*'2 NP'!F205</f>
        <v>28.080378326726969</v>
      </c>
      <c r="I205" s="69">
        <f t="shared" si="265"/>
        <v>28.080378326726969</v>
      </c>
      <c r="J205" s="69">
        <f t="shared" si="266"/>
        <v>646.83037832672699</v>
      </c>
      <c r="K205" s="68">
        <f t="shared" si="267"/>
        <v>646.83037832672699</v>
      </c>
      <c r="L205" s="68">
        <f t="shared" si="268"/>
        <v>782.66475777533958</v>
      </c>
      <c r="M205" s="95">
        <f t="shared" si="269"/>
        <v>782.66475777533958</v>
      </c>
      <c r="N205" s="97">
        <f t="shared" si="271"/>
        <v>44.353475015455118</v>
      </c>
      <c r="O205" s="130">
        <f t="shared" si="272"/>
        <v>44.353475015455118</v>
      </c>
      <c r="P205" s="97">
        <f t="shared" si="273"/>
        <v>827.01823279079474</v>
      </c>
      <c r="Q205" s="98">
        <f t="shared" si="273"/>
        <v>827.01823279079474</v>
      </c>
      <c r="R205" s="139"/>
    </row>
    <row r="206" spans="1:1020" ht="82.15" customHeight="1" x14ac:dyDescent="0.25">
      <c r="A206" s="114">
        <v>116</v>
      </c>
      <c r="B206" s="32" t="s">
        <v>219</v>
      </c>
      <c r="C206" s="63">
        <v>1</v>
      </c>
      <c r="D206" s="3" t="s">
        <v>216</v>
      </c>
      <c r="E206" s="32" t="s">
        <v>217</v>
      </c>
      <c r="F206" s="50">
        <v>3499</v>
      </c>
      <c r="G206" s="50">
        <f t="shared" si="263"/>
        <v>3499</v>
      </c>
      <c r="H206" s="69">
        <f t="shared" si="274"/>
        <v>158.79312123671542</v>
      </c>
      <c r="I206" s="69">
        <f t="shared" si="265"/>
        <v>158.79312123671542</v>
      </c>
      <c r="J206" s="69">
        <f t="shared" si="266"/>
        <v>3657.7931212367153</v>
      </c>
      <c r="K206" s="68">
        <f t="shared" si="267"/>
        <v>3657.7931212367153</v>
      </c>
      <c r="L206" s="68">
        <f t="shared" si="268"/>
        <v>4425.9296766964253</v>
      </c>
      <c r="M206" s="95">
        <f t="shared" si="269"/>
        <v>4425.9296766964253</v>
      </c>
      <c r="N206" s="97">
        <f t="shared" si="271"/>
        <v>250.81666113790294</v>
      </c>
      <c r="O206" s="130">
        <f t="shared" si="272"/>
        <v>250.81666113790294</v>
      </c>
      <c r="P206" s="97">
        <f t="shared" si="273"/>
        <v>4676.7463378343282</v>
      </c>
      <c r="Q206" s="98">
        <f t="shared" si="273"/>
        <v>4676.7463378343282</v>
      </c>
      <c r="R206" s="139"/>
    </row>
    <row r="207" spans="1:1020" s="5" customFormat="1" ht="111.4" customHeight="1" x14ac:dyDescent="0.25">
      <c r="A207" s="114">
        <v>116</v>
      </c>
      <c r="B207" s="7" t="s">
        <v>185</v>
      </c>
      <c r="C207" s="65">
        <v>1</v>
      </c>
      <c r="D207" s="7" t="s">
        <v>188</v>
      </c>
      <c r="E207" s="7" t="s">
        <v>186</v>
      </c>
      <c r="F207" s="50">
        <v>722.5</v>
      </c>
      <c r="G207" s="50">
        <f t="shared" si="263"/>
        <v>722.5</v>
      </c>
      <c r="H207" s="69">
        <f>85000/1872971.56*F207</f>
        <v>32.78880539969331</v>
      </c>
      <c r="I207" s="69">
        <f t="shared" si="265"/>
        <v>32.78880539969331</v>
      </c>
      <c r="J207" s="69">
        <f t="shared" si="266"/>
        <v>755.28880539969327</v>
      </c>
      <c r="K207" s="68">
        <f t="shared" si="267"/>
        <v>755.28880539969327</v>
      </c>
      <c r="L207" s="68">
        <f t="shared" si="268"/>
        <v>913.89945453362884</v>
      </c>
      <c r="M207" s="95">
        <f t="shared" si="269"/>
        <v>913.89945453362884</v>
      </c>
      <c r="N207" s="97">
        <f t="shared" si="271"/>
        <v>51.790522341278901</v>
      </c>
      <c r="O207" s="130">
        <f t="shared" si="272"/>
        <v>51.790522341278901</v>
      </c>
      <c r="P207" s="97">
        <f t="shared" si="273"/>
        <v>965.68997687490776</v>
      </c>
      <c r="Q207" s="98">
        <f t="shared" si="273"/>
        <v>965.68997687490776</v>
      </c>
      <c r="R207" s="141"/>
    </row>
    <row r="208" spans="1:1020" s="5" customFormat="1" ht="111.4" customHeight="1" x14ac:dyDescent="0.25">
      <c r="A208" s="114">
        <v>116</v>
      </c>
      <c r="B208" s="7" t="s">
        <v>190</v>
      </c>
      <c r="C208" s="65">
        <v>1</v>
      </c>
      <c r="D208" s="7">
        <v>1500</v>
      </c>
      <c r="E208" s="7" t="s">
        <v>191</v>
      </c>
      <c r="F208" s="50">
        <v>1055</v>
      </c>
      <c r="G208" s="50">
        <f t="shared" si="263"/>
        <v>1055</v>
      </c>
      <c r="H208" s="69">
        <f>85000/1872971.56*F208</f>
        <v>47.878463247995072</v>
      </c>
      <c r="I208" s="69">
        <f t="shared" si="265"/>
        <v>47.878463247995072</v>
      </c>
      <c r="J208" s="69">
        <f t="shared" si="266"/>
        <v>1102.8784632479951</v>
      </c>
      <c r="K208" s="68">
        <f t="shared" si="267"/>
        <v>1102.8784632479951</v>
      </c>
      <c r="L208" s="68">
        <f t="shared" si="268"/>
        <v>1334.4829405300741</v>
      </c>
      <c r="M208" s="95">
        <f t="shared" si="269"/>
        <v>1334.4829405300741</v>
      </c>
      <c r="N208" s="97">
        <f t="shared" si="271"/>
        <v>75.624914975846707</v>
      </c>
      <c r="O208" s="130">
        <f t="shared" si="272"/>
        <v>75.624914975846707</v>
      </c>
      <c r="P208" s="97">
        <f t="shared" si="273"/>
        <v>1410.1078555059207</v>
      </c>
      <c r="Q208" s="98">
        <f t="shared" si="273"/>
        <v>1410.1078555059207</v>
      </c>
      <c r="R208" s="141"/>
    </row>
    <row r="209" spans="1:18" ht="15.75" customHeight="1" x14ac:dyDescent="0.25">
      <c r="A209" s="144" t="s">
        <v>305</v>
      </c>
      <c r="B209" s="31"/>
      <c r="C209" s="103"/>
      <c r="D209" s="42"/>
      <c r="E209" s="31"/>
      <c r="F209" s="51"/>
      <c r="G209" s="51"/>
      <c r="H209" s="51"/>
      <c r="I209" s="51"/>
      <c r="J209" s="51"/>
      <c r="K209" s="51"/>
      <c r="L209" s="51"/>
      <c r="M209" s="51"/>
      <c r="N209" s="51"/>
      <c r="O209" s="96"/>
      <c r="P209" s="135"/>
      <c r="Q209" s="99"/>
      <c r="R209" s="139"/>
    </row>
    <row r="210" spans="1:18" ht="17.25" customHeight="1" x14ac:dyDescent="0.25">
      <c r="A210" s="114"/>
      <c r="B210" s="6"/>
      <c r="C210" s="63"/>
      <c r="D210" s="3"/>
      <c r="E210" s="32"/>
      <c r="F210" s="50"/>
      <c r="G210" s="53"/>
      <c r="H210" s="69"/>
      <c r="I210" s="69"/>
      <c r="J210" s="69"/>
      <c r="K210" s="68"/>
      <c r="L210" s="68"/>
      <c r="M210" s="95"/>
      <c r="N210" s="94"/>
      <c r="O210" s="56"/>
      <c r="P210" s="94"/>
      <c r="Q210" s="73"/>
      <c r="R210" s="139"/>
    </row>
    <row r="211" spans="1:18" s="27" customFormat="1" ht="22.5" customHeight="1" thickBot="1" x14ac:dyDescent="0.3">
      <c r="A211" s="224" t="s">
        <v>357</v>
      </c>
      <c r="B211" s="225"/>
      <c r="C211" s="225"/>
      <c r="D211" s="225"/>
      <c r="E211" s="225"/>
      <c r="F211" s="225"/>
      <c r="G211" s="54">
        <f>SUM(G3:G209)</f>
        <v>2921129.7541776923</v>
      </c>
      <c r="H211" s="54"/>
      <c r="I211" s="54">
        <f>SUM(I3:I209)</f>
        <v>171538.43018358477</v>
      </c>
      <c r="J211" s="54"/>
      <c r="K211" s="54">
        <f>SUM(K3:K209)</f>
        <v>3092668.1843612762</v>
      </c>
      <c r="L211" s="54"/>
      <c r="M211" s="54">
        <f>SUM(M3:M209)</f>
        <v>3742128.5030771429</v>
      </c>
      <c r="N211" s="54"/>
      <c r="O211" s="131">
        <f>SUM(O3:O209)</f>
        <v>212065.76815548586</v>
      </c>
      <c r="P211" s="136"/>
      <c r="Q211" s="137">
        <f>SUM(Q3:Q209)</f>
        <v>3954194.2712326301</v>
      </c>
      <c r="R211" s="137">
        <f>SUM(R3:R209)</f>
        <v>3954194.2712326301</v>
      </c>
    </row>
  </sheetData>
  <autoFilter ref="A1:G209" xr:uid="{00000000-0009-0000-0000-000002000000}"/>
  <mergeCells count="23">
    <mergeCell ref="R1:R2"/>
    <mergeCell ref="N1:N2"/>
    <mergeCell ref="O1:O2"/>
    <mergeCell ref="P1:P2"/>
    <mergeCell ref="Q1:Q2"/>
    <mergeCell ref="M1:M2"/>
    <mergeCell ref="H1:H2"/>
    <mergeCell ref="I1:I2"/>
    <mergeCell ref="J1:J2"/>
    <mergeCell ref="K1:K2"/>
    <mergeCell ref="L1:L2"/>
    <mergeCell ref="G1:G2"/>
    <mergeCell ref="D1:D2"/>
    <mergeCell ref="A211:F211"/>
    <mergeCell ref="A1:A2"/>
    <mergeCell ref="B1:B2"/>
    <mergeCell ref="C1:C2"/>
    <mergeCell ref="E1:E2"/>
    <mergeCell ref="F1:F2"/>
    <mergeCell ref="A189:A191"/>
    <mergeCell ref="A195:A198"/>
    <mergeCell ref="A155:A156"/>
    <mergeCell ref="A9:A11"/>
  </mergeCells>
  <printOptions horizontalCentered="1"/>
  <pageMargins left="0.11811023622047245" right="0.11811023622047245" top="0.19685039370078741" bottom="0.19685039370078741" header="0.31496062992125984" footer="0.31496062992125984"/>
  <pageSetup paperSize="8" scale="59" fitToHeight="20" orientation="portrait" r:id="rId1"/>
  <headerFooter>
    <oddFooter>Stránka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4</vt:i4>
      </vt:variant>
    </vt:vector>
  </HeadingPairs>
  <TitlesOfParts>
    <vt:vector size="9" baseType="lpstr">
      <vt:lpstr>Krycí list</vt:lpstr>
      <vt:lpstr>1 NP</vt:lpstr>
      <vt:lpstr>List1</vt:lpstr>
      <vt:lpstr>List2</vt:lpstr>
      <vt:lpstr>2 NP</vt:lpstr>
      <vt:lpstr>'2 NP'!Názvy_tisku</vt:lpstr>
      <vt:lpstr>'1 NP'!Oblast_tisku</vt:lpstr>
      <vt:lpstr>'2 NP'!Oblast_tisku</vt:lpstr>
      <vt:lpstr>'Krycí list'!Oblast_tisku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Filip Ulik</dc:creator>
  <cp:lastModifiedBy>Sarochova Blanka</cp:lastModifiedBy>
  <cp:lastPrinted>2024-03-27T08:24:10Z</cp:lastPrinted>
  <dcterms:created xsi:type="dcterms:W3CDTF">2023-01-13T18:29:56Z</dcterms:created>
  <dcterms:modified xsi:type="dcterms:W3CDTF">2024-03-27T09:14:59Z</dcterms:modified>
</cp:coreProperties>
</file>