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X:\EFEKT\EFEKT 2023\PD EFEKT 2023\"/>
    </mc:Choice>
  </mc:AlternateContent>
  <xr:revisionPtr revIDLastSave="0" documentId="13_ncr:1_{0081341D-5CAB-43E3-BBDD-2ADF4FBEDCC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oložkový rozpočet" sheetId="1" r:id="rId1"/>
  </sheets>
  <definedNames>
    <definedName name="_xlnm.Print_Area" localSheetId="0">'Položkový rozpočet'!$A$1:$M$53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30" i="1"/>
  <c r="D27" i="1"/>
  <c r="G21" i="1"/>
  <c r="J21" i="1" s="1"/>
  <c r="L21" i="1" s="1"/>
  <c r="G20" i="1"/>
  <c r="J20" i="1" s="1"/>
  <c r="L20" i="1" s="1"/>
  <c r="G19" i="1"/>
  <c r="J19" i="1" s="1"/>
  <c r="L19" i="1" s="1"/>
  <c r="G18" i="1"/>
  <c r="J18" i="1" s="1"/>
  <c r="L18" i="1" s="1"/>
  <c r="G17" i="1"/>
  <c r="J17" i="1" s="1"/>
  <c r="L17" i="1" s="1"/>
  <c r="G16" i="1"/>
  <c r="J16" i="1" s="1"/>
  <c r="L16" i="1" s="1"/>
  <c r="G15" i="1"/>
  <c r="J15" i="1" s="1"/>
  <c r="L15" i="1" s="1"/>
  <c r="G14" i="1"/>
  <c r="J14" i="1" s="1"/>
  <c r="L14" i="1" s="1"/>
  <c r="G22" i="1"/>
  <c r="J22" i="1" s="1"/>
  <c r="L22" i="1" s="1"/>
  <c r="D38" i="1" l="1"/>
  <c r="G31" i="1" l="1"/>
  <c r="J31" i="1" s="1"/>
  <c r="L31" i="1" s="1"/>
  <c r="G30" i="1"/>
  <c r="J30" i="1" s="1"/>
  <c r="L30" i="1" s="1"/>
  <c r="G29" i="1"/>
  <c r="J29" i="1" s="1"/>
  <c r="L29" i="1" s="1"/>
  <c r="G28" i="1"/>
  <c r="J28" i="1" s="1"/>
  <c r="L28" i="1" s="1"/>
  <c r="G27" i="1"/>
  <c r="J27" i="1" s="1"/>
  <c r="L27" i="1" s="1"/>
  <c r="G7" i="1" l="1"/>
  <c r="J7" i="1" s="1"/>
  <c r="L7" i="1" s="1"/>
  <c r="G8" i="1"/>
  <c r="J8" i="1" s="1"/>
  <c r="L8" i="1" s="1"/>
  <c r="G9" i="1"/>
  <c r="J9" i="1" s="1"/>
  <c r="L9" i="1" s="1"/>
  <c r="G10" i="1"/>
  <c r="J10" i="1" s="1"/>
  <c r="L10" i="1" s="1"/>
  <c r="G11" i="1"/>
  <c r="J11" i="1" s="1"/>
  <c r="L11" i="1" s="1"/>
  <c r="G12" i="1"/>
  <c r="J12" i="1" s="1"/>
  <c r="L12" i="1" s="1"/>
  <c r="G13" i="1"/>
  <c r="J13" i="1" s="1"/>
  <c r="L13" i="1" s="1"/>
  <c r="G6" i="1"/>
  <c r="J6" i="1" s="1"/>
  <c r="L6" i="1" s="1"/>
  <c r="H32" i="1"/>
  <c r="K32" i="1" s="1"/>
  <c r="L32" i="1" s="1"/>
  <c r="H34" i="1" l="1"/>
  <c r="K34" i="1" s="1"/>
  <c r="L34" i="1" s="1"/>
  <c r="H33" i="1"/>
  <c r="H44" i="1" l="1"/>
  <c r="F49" i="1" s="1"/>
  <c r="K33" i="1"/>
  <c r="K44" i="1" s="1"/>
  <c r="C51" i="1"/>
  <c r="G42" i="1"/>
  <c r="J42" i="1" s="1"/>
  <c r="L42" i="1" s="1"/>
  <c r="G41" i="1"/>
  <c r="J41" i="1" s="1"/>
  <c r="L41" i="1" s="1"/>
  <c r="G40" i="1"/>
  <c r="J40" i="1" s="1"/>
  <c r="L40" i="1" s="1"/>
  <c r="G39" i="1"/>
  <c r="J39" i="1" s="1"/>
  <c r="L39" i="1" s="1"/>
  <c r="G38" i="1"/>
  <c r="J38" i="1" s="1"/>
  <c r="L38" i="1" s="1"/>
  <c r="G37" i="1"/>
  <c r="J37" i="1" s="1"/>
  <c r="L37" i="1" s="1"/>
  <c r="G26" i="1"/>
  <c r="J26" i="1" s="1"/>
  <c r="L26" i="1" s="1"/>
  <c r="G25" i="1"/>
  <c r="J25" i="1" s="1"/>
  <c r="L25" i="1" s="1"/>
  <c r="G5" i="1"/>
  <c r="G44" i="1" l="1"/>
  <c r="F48" i="1" s="1"/>
  <c r="L33" i="1"/>
  <c r="C44" i="1"/>
  <c r="F47" i="1" s="1"/>
  <c r="H47" i="1" s="1"/>
  <c r="G47" i="1" s="1"/>
  <c r="H49" i="1"/>
  <c r="G49" i="1" s="1"/>
  <c r="J5" i="1"/>
  <c r="J44" i="1" s="1"/>
  <c r="H48" i="1" l="1"/>
  <c r="G48" i="1" s="1"/>
  <c r="L5" i="1"/>
  <c r="L44" i="1" s="1"/>
  <c r="E49" i="1" l="1"/>
  <c r="E48" i="1"/>
</calcChain>
</file>

<file path=xl/sharedStrings.xml><?xml version="1.0" encoding="utf-8"?>
<sst xmlns="http://schemas.openxmlformats.org/spreadsheetml/2006/main" count="203" uniqueCount="106">
  <si>
    <t>Číslo</t>
  </si>
  <si>
    <t>Položka</t>
  </si>
  <si>
    <t>Množství</t>
  </si>
  <si>
    <t>MJ</t>
  </si>
  <si>
    <t>DPH 21%</t>
  </si>
  <si>
    <t>Kč/MJ</t>
  </si>
  <si>
    <t>1.</t>
  </si>
  <si>
    <t>Materiál</t>
  </si>
  <si>
    <t>1.1</t>
  </si>
  <si>
    <t>ks</t>
  </si>
  <si>
    <t>x</t>
  </si>
  <si>
    <t>1.2</t>
  </si>
  <si>
    <t>1.3</t>
  </si>
  <si>
    <t>1.4</t>
  </si>
  <si>
    <t>1.5</t>
  </si>
  <si>
    <t>1.6</t>
  </si>
  <si>
    <t>1.7</t>
  </si>
  <si>
    <t>m</t>
  </si>
  <si>
    <t>2.</t>
  </si>
  <si>
    <t>Montážní práce</t>
  </si>
  <si>
    <t>2.1</t>
  </si>
  <si>
    <t>Demontáž stávajícího svítidla</t>
  </si>
  <si>
    <t>2.2</t>
  </si>
  <si>
    <t>Montáž nového svítidla</t>
  </si>
  <si>
    <t>2.3</t>
  </si>
  <si>
    <t>Výměna kabelu CYKY 3x1,5 mm</t>
  </si>
  <si>
    <t>2.5</t>
  </si>
  <si>
    <t>2.6</t>
  </si>
  <si>
    <t>2.7</t>
  </si>
  <si>
    <t>3.</t>
  </si>
  <si>
    <t>Ostatní</t>
  </si>
  <si>
    <t>3.1</t>
  </si>
  <si>
    <t>Pronájem montážní plošiny (hod.)</t>
  </si>
  <si>
    <t>hod</t>
  </si>
  <si>
    <t>3.2</t>
  </si>
  <si>
    <t>Příplatek za recyklaci svítidel</t>
  </si>
  <si>
    <t>3.3</t>
  </si>
  <si>
    <t>set</t>
  </si>
  <si>
    <t>Odvoz a likvidace demontovaného materiálu</t>
  </si>
  <si>
    <t>kpl</t>
  </si>
  <si>
    <t>3.5</t>
  </si>
  <si>
    <t>Revizní zpráva RVO</t>
  </si>
  <si>
    <t>3.6</t>
  </si>
  <si>
    <t>Certifikované měření osvětlení</t>
  </si>
  <si>
    <t>Suma</t>
  </si>
  <si>
    <t>Rekapitulace</t>
  </si>
  <si>
    <t>podíl</t>
  </si>
  <si>
    <t>bez DPH</t>
  </si>
  <si>
    <t>DPH (21%)</t>
  </si>
  <si>
    <t>s DPH</t>
  </si>
  <si>
    <t>4.</t>
  </si>
  <si>
    <t>5.</t>
  </si>
  <si>
    <t>6.</t>
  </si>
  <si>
    <t>Dne:</t>
  </si>
  <si>
    <t>Zpracoval:</t>
  </si>
  <si>
    <t>výdaje v Kč bez DPH</t>
  </si>
  <si>
    <t>výdaje v Kč s DPH</t>
  </si>
  <si>
    <t>Celkové výdaje</t>
  </si>
  <si>
    <t>Nezpůsobilé</t>
  </si>
  <si>
    <t>z toho způsobilé výdaje</t>
  </si>
  <si>
    <t>z toho nezpůsobilé výdaje</t>
  </si>
  <si>
    <t>Způsobilé</t>
  </si>
  <si>
    <t>1.8</t>
  </si>
  <si>
    <t>1.9</t>
  </si>
  <si>
    <t>2.4</t>
  </si>
  <si>
    <t>Technický dozor stavebníka</t>
  </si>
  <si>
    <t>úsek</t>
  </si>
  <si>
    <t>Doprava a přesun materiálu</t>
  </si>
  <si>
    <t>2.8</t>
  </si>
  <si>
    <t>1.10</t>
  </si>
  <si>
    <t>1.11</t>
  </si>
  <si>
    <t>1.12</t>
  </si>
  <si>
    <t>1.13</t>
  </si>
  <si>
    <t>1.14</t>
  </si>
  <si>
    <t>1.15</t>
  </si>
  <si>
    <t>1.16</t>
  </si>
  <si>
    <t>2.9</t>
  </si>
  <si>
    <t>Montáž svorek na vrchní vedení</t>
  </si>
  <si>
    <t>2.10</t>
  </si>
  <si>
    <t>Pojistkový modul do svítidla, vč. pojistky pro svítidla na vrchním vedení</t>
  </si>
  <si>
    <t>1.17</t>
  </si>
  <si>
    <t>1.18</t>
  </si>
  <si>
    <t xml:space="preserve">Proudová svorka na izolované vrchní vedení </t>
  </si>
  <si>
    <t>Svodový kabel CYKY 3x1,5 mm2</t>
  </si>
  <si>
    <t>Montáž výložníku různých délek</t>
  </si>
  <si>
    <t>Demontáž výložníku různých délek</t>
  </si>
  <si>
    <t>Montáž redukce</t>
  </si>
  <si>
    <t>3.4</t>
  </si>
  <si>
    <t>Drobný elektroinstalační materiál</t>
  </si>
  <si>
    <t>Projekt: Modernizace veřejného osvětlení ve městě Český Brod - 2023</t>
  </si>
  <si>
    <t>Podchodové LED svítidlo výp1/2700K/CLO</t>
  </si>
  <si>
    <t>Přechodové LED svítidlo výp1/4000K/CLO</t>
  </si>
  <si>
    <t>Silniční LED svítidlo výp1/2700K/CLO</t>
  </si>
  <si>
    <t>Silniční LED svítidlo výp2/2700K/CLO</t>
  </si>
  <si>
    <t>Silniční LED svítidlo výp3/2700K/CLO</t>
  </si>
  <si>
    <t>Silniční LED svítidlo výp4/2700K/CLO</t>
  </si>
  <si>
    <t>Silniční LED svítidlo výp5/2700K/CLO</t>
  </si>
  <si>
    <t>Silniční LED svítidlo výp6/2700K/CLO</t>
  </si>
  <si>
    <t>Silniční LED svítidlo výp7/2700K/CLO</t>
  </si>
  <si>
    <t>Parkové LED svítidlo výp8/2700/CLO</t>
  </si>
  <si>
    <t xml:space="preserve">Proudová svorka na neizolované vrchní vedení </t>
  </si>
  <si>
    <t>Výložník, typ UNI 1 - 500, vč. materiálu pro uchycení</t>
  </si>
  <si>
    <t>Rohové uchycení pro svítidlo do podchodu</t>
  </si>
  <si>
    <t>Redukce na ocelový stožár</t>
  </si>
  <si>
    <t>DIO, lávky, zajištění stavby, DSP</t>
  </si>
  <si>
    <t>Energetický posudek, technická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</si>
</sst>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 applyNumberFormat="0" applyFill="0" applyBorder="0" applyProtection="0"/>
  </cellStyleXfs>
  <cellXfs count="77">
    <xf numFmtId="0" fontId="0" fillId="0" borderId="0" xfId="0"/>
    <xf numFmtId="0" fontId="5" fillId="0" borderId="0" xfId="0" applyFont="1" applyAlignment="1">
      <alignment vertical="center"/>
    </xf>
    <xf numFmtId="49" fontId="5" fillId="0" borderId="1" xfId="4" applyNumberFormat="1" applyFont="1" applyBorder="1" applyAlignment="1">
      <alignment horizontal="center" vertical="center"/>
    </xf>
    <xf numFmtId="0" fontId="5" fillId="0" borderId="0" xfId="0" applyFont="1"/>
    <xf numFmtId="0" fontId="5" fillId="0" borderId="1" xfId="4" applyFont="1" applyBorder="1" applyAlignment="1">
      <alignment horizontal="center" vertical="center"/>
    </xf>
    <xf numFmtId="0" fontId="5" fillId="0" borderId="1" xfId="4" applyFont="1" applyBorder="1" applyAlignment="1">
      <alignment horizontal="center"/>
    </xf>
    <xf numFmtId="44" fontId="5" fillId="3" borderId="5" xfId="1" applyFont="1" applyFill="1" applyBorder="1"/>
    <xf numFmtId="44" fontId="5" fillId="0" borderId="1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/>
    </xf>
    <xf numFmtId="0" fontId="5" fillId="0" borderId="0" xfId="3" applyFont="1" applyAlignment="1">
      <alignment vertical="center"/>
    </xf>
    <xf numFmtId="49" fontId="5" fillId="0" borderId="0" xfId="3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44" fontId="7" fillId="2" borderId="1" xfId="1" applyFont="1" applyFill="1" applyBorder="1" applyAlignment="1">
      <alignment horizontal="center" vertical="center" wrapText="1"/>
    </xf>
    <xf numFmtId="49" fontId="6" fillId="2" borderId="1" xfId="4" applyNumberFormat="1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vertical="center"/>
    </xf>
    <xf numFmtId="44" fontId="5" fillId="2" borderId="1" xfId="1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49" fontId="5" fillId="0" borderId="5" xfId="4" applyNumberFormat="1" applyFont="1" applyBorder="1" applyAlignment="1">
      <alignment horizontal="center" vertical="center"/>
    </xf>
    <xf numFmtId="44" fontId="5" fillId="3" borderId="5" xfId="1" applyFont="1" applyFill="1" applyBorder="1" applyAlignment="1">
      <alignment vertical="center"/>
    </xf>
    <xf numFmtId="44" fontId="5" fillId="0" borderId="5" xfId="1" applyFont="1" applyBorder="1" applyAlignment="1">
      <alignment horizontal="center" vertical="center"/>
    </xf>
    <xf numFmtId="49" fontId="5" fillId="0" borderId="0" xfId="4" applyNumberFormat="1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44" fontId="5" fillId="0" borderId="0" xfId="1" applyFont="1" applyAlignment="1">
      <alignment vertical="center"/>
    </xf>
    <xf numFmtId="44" fontId="5" fillId="0" borderId="0" xfId="1" applyFont="1" applyAlignment="1">
      <alignment horizontal="center" vertical="center"/>
    </xf>
    <xf numFmtId="44" fontId="5" fillId="3" borderId="1" xfId="1" applyFont="1" applyFill="1" applyBorder="1" applyAlignment="1">
      <alignment vertical="center"/>
    </xf>
    <xf numFmtId="44" fontId="5" fillId="0" borderId="6" xfId="1" applyFont="1" applyBorder="1" applyAlignment="1">
      <alignment vertical="center"/>
    </xf>
    <xf numFmtId="0" fontId="5" fillId="2" borderId="5" xfId="4" applyFont="1" applyFill="1" applyBorder="1" applyAlignment="1">
      <alignment horizontal="center" vertical="center"/>
    </xf>
    <xf numFmtId="49" fontId="5" fillId="0" borderId="1" xfId="4" applyNumberFormat="1" applyFont="1" applyBorder="1" applyAlignment="1">
      <alignment horizontal="center"/>
    </xf>
    <xf numFmtId="44" fontId="5" fillId="3" borderId="1" xfId="1" applyFont="1" applyFill="1" applyBorder="1" applyAlignment="1">
      <alignment horizontal="center" vertical="center"/>
    </xf>
    <xf numFmtId="44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4" fontId="6" fillId="2" borderId="1" xfId="4" applyNumberFormat="1" applyFont="1" applyFill="1" applyBorder="1" applyAlignment="1">
      <alignment vertical="center"/>
    </xf>
    <xf numFmtId="44" fontId="6" fillId="2" borderId="1" xfId="1" applyFont="1" applyFill="1" applyBorder="1" applyAlignment="1">
      <alignment vertical="center"/>
    </xf>
    <xf numFmtId="44" fontId="6" fillId="0" borderId="1" xfId="4" applyNumberFormat="1" applyFont="1" applyBorder="1" applyAlignment="1">
      <alignment vertical="center"/>
    </xf>
    <xf numFmtId="44" fontId="6" fillId="0" borderId="0" xfId="4" applyNumberFormat="1" applyFont="1" applyAlignment="1">
      <alignment vertical="center"/>
    </xf>
    <xf numFmtId="0" fontId="5" fillId="0" borderId="0" xfId="7" applyFont="1" applyAlignment="1">
      <alignment vertical="center" wrapText="1"/>
    </xf>
    <xf numFmtId="0" fontId="6" fillId="2" borderId="1" xfId="4" applyFont="1" applyFill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/>
    </xf>
    <xf numFmtId="0" fontId="6" fillId="0" borderId="7" xfId="4" applyFont="1" applyBorder="1" applyAlignment="1">
      <alignment vertical="center"/>
    </xf>
    <xf numFmtId="0" fontId="6" fillId="0" borderId="0" xfId="4" applyFont="1" applyAlignment="1">
      <alignment vertical="center"/>
    </xf>
    <xf numFmtId="0" fontId="8" fillId="0" borderId="1" xfId="7" applyFont="1" applyBorder="1" applyAlignment="1">
      <alignment wrapText="1"/>
    </xf>
    <xf numFmtId="44" fontId="5" fillId="0" borderId="1" xfId="1" applyFont="1" applyBorder="1" applyAlignment="1">
      <alignment vertical="center"/>
    </xf>
    <xf numFmtId="0" fontId="9" fillId="0" borderId="1" xfId="7" applyFont="1" applyBorder="1" applyAlignment="1">
      <alignment wrapText="1"/>
    </xf>
    <xf numFmtId="44" fontId="9" fillId="0" borderId="1" xfId="1" applyFont="1" applyBorder="1" applyAlignment="1">
      <alignment vertical="center" wrapText="1"/>
    </xf>
    <xf numFmtId="0" fontId="9" fillId="0" borderId="0" xfId="4" applyFont="1" applyAlignment="1">
      <alignment vertical="center" wrapText="1"/>
    </xf>
    <xf numFmtId="49" fontId="5" fillId="0" borderId="8" xfId="4" applyNumberFormat="1" applyFont="1" applyBorder="1" applyAlignment="1">
      <alignment horizontal="center" vertical="center"/>
    </xf>
    <xf numFmtId="14" fontId="9" fillId="0" borderId="8" xfId="4" applyNumberFormat="1" applyFont="1" applyBorder="1" applyAlignment="1">
      <alignment horizontal="left" vertical="center" wrapText="1"/>
    </xf>
    <xf numFmtId="0" fontId="5" fillId="0" borderId="8" xfId="4" applyFont="1" applyBorder="1" applyAlignment="1">
      <alignment horizontal="center" vertical="center"/>
    </xf>
    <xf numFmtId="44" fontId="5" fillId="0" borderId="8" xfId="1" applyFont="1" applyBorder="1" applyAlignment="1">
      <alignment horizontal="right" vertical="center"/>
    </xf>
    <xf numFmtId="44" fontId="5" fillId="0" borderId="8" xfId="1" applyFont="1" applyBorder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5" fillId="0" borderId="5" xfId="0" applyFont="1" applyBorder="1" applyAlignment="1">
      <alignment horizontal="center"/>
    </xf>
    <xf numFmtId="44" fontId="5" fillId="3" borderId="1" xfId="1" applyFont="1" applyFill="1" applyBorder="1"/>
    <xf numFmtId="0" fontId="5" fillId="0" borderId="5" xfId="0" applyFont="1" applyBorder="1" applyAlignment="1">
      <alignment horizontal="left" wrapText="1"/>
    </xf>
    <xf numFmtId="0" fontId="6" fillId="2" borderId="1" xfId="4" applyFont="1" applyFill="1" applyBorder="1" applyAlignment="1">
      <alignment vertical="center" wrapText="1"/>
    </xf>
    <xf numFmtId="0" fontId="5" fillId="0" borderId="0" xfId="4" applyFont="1" applyAlignment="1">
      <alignment vertical="center" wrapText="1"/>
    </xf>
    <xf numFmtId="0" fontId="5" fillId="0" borderId="1" xfId="4" applyFont="1" applyBorder="1" applyAlignment="1">
      <alignment vertical="center" wrapText="1"/>
    </xf>
    <xf numFmtId="0" fontId="5" fillId="0" borderId="1" xfId="5" applyFont="1" applyBorder="1" applyAlignment="1">
      <alignment wrapText="1"/>
    </xf>
    <xf numFmtId="0" fontId="5" fillId="0" borderId="1" xfId="4" applyFont="1" applyBorder="1" applyAlignment="1">
      <alignment wrapText="1"/>
    </xf>
    <xf numFmtId="0" fontId="5" fillId="0" borderId="1" xfId="6" applyFont="1" applyBorder="1" applyAlignment="1">
      <alignment wrapText="1"/>
    </xf>
    <xf numFmtId="44" fontId="6" fillId="2" borderId="1" xfId="4" applyNumberFormat="1" applyFont="1" applyFill="1" applyBorder="1" applyAlignment="1">
      <alignment vertical="center" wrapText="1"/>
    </xf>
    <xf numFmtId="0" fontId="6" fillId="2" borderId="1" xfId="4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9" fillId="0" borderId="1" xfId="7" applyFont="1" applyBorder="1" applyAlignment="1">
      <alignment horizontal="center" vertical="center" wrapText="1"/>
    </xf>
    <xf numFmtId="10" fontId="9" fillId="0" borderId="1" xfId="2" applyNumberFormat="1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/>
    </xf>
    <xf numFmtId="0" fontId="5" fillId="0" borderId="5" xfId="5" applyFont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4" fontId="5" fillId="0" borderId="8" xfId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7" fillId="2" borderId="1" xfId="4" applyNumberFormat="1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 wrapText="1"/>
    </xf>
  </cellXfs>
  <cellStyles count="18">
    <cellStyle name="Měna" xfId="1" builtinId="4"/>
    <cellStyle name="Měna 2" xfId="11" xr:uid="{DC178DE0-091B-4BBE-B32E-FBAF799ABA34}"/>
    <cellStyle name="Měna 3" xfId="14" xr:uid="{2FF47C34-7C96-42E1-9956-5145E7583845}"/>
    <cellStyle name="Měna 4" xfId="8" xr:uid="{9C46CC46-79F0-4127-8A14-D7C761C28689}"/>
    <cellStyle name="Normální" xfId="0" builtinId="0"/>
    <cellStyle name="Normální 17" xfId="4" xr:uid="{0FF3B356-8C54-482B-8C41-C317757EE5BF}"/>
    <cellStyle name="Normální 17 2" xfId="5" xr:uid="{C3270DF8-982B-4B03-AA99-ADF716CD3BC7}"/>
    <cellStyle name="Normální 17 2 2" xfId="12" xr:uid="{EF28EED3-D191-48F6-BC09-BA26B05B7104}"/>
    <cellStyle name="Normální 17 3" xfId="15" xr:uid="{226EAFFD-0D04-4FC4-B78D-BF62638CFFED}"/>
    <cellStyle name="Normální 17 4" xfId="9" xr:uid="{543749F2-8812-480B-B17B-6AC8E93D14A4}"/>
    <cellStyle name="Normální 17 5" xfId="6" xr:uid="{6EA7C3E0-33C2-4324-BAC2-6E22D9FC10B5}"/>
    <cellStyle name="Normální 18" xfId="7" xr:uid="{B404882F-3136-46A1-B4A0-06981CC862CD}"/>
    <cellStyle name="Normální 18 2" xfId="13" xr:uid="{90C73B24-516A-4FC9-A66A-8B3FF17A876A}"/>
    <cellStyle name="Normální 18 3" xfId="16" xr:uid="{E1AE2EF8-3479-4ADB-A839-D1BD67E266AA}"/>
    <cellStyle name="Normální 18 4" xfId="10" xr:uid="{8B6BC65E-DFA6-4DE1-8F1B-74D17E425EC0}"/>
    <cellStyle name="Normální 2" xfId="3" xr:uid="{88DD05C8-402B-45BB-90FA-F9D90C816557}"/>
    <cellStyle name="Normální 22 2" xfId="17" xr:uid="{1129C74E-4FF8-4AD1-9FCA-89BD664F9B97}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7"/>
  <sheetViews>
    <sheetView tabSelected="1" zoomScale="115" zoomScaleNormal="115" workbookViewId="0">
      <selection sqref="A1:M53"/>
    </sheetView>
  </sheetViews>
  <sheetFormatPr defaultColWidth="9.140625" defaultRowHeight="12" x14ac:dyDescent="0.25"/>
  <cols>
    <col min="1" max="1" width="3.140625" style="1" customWidth="1"/>
    <col min="2" max="2" width="4.42578125" style="32" bestFit="1" customWidth="1"/>
    <col min="3" max="3" width="47.85546875" style="64" bestFit="1" customWidth="1"/>
    <col min="4" max="5" width="7.140625" style="11" customWidth="1"/>
    <col min="6" max="8" width="12.85546875" style="1" customWidth="1"/>
    <col min="9" max="9" width="1.42578125" style="1" customWidth="1"/>
    <col min="10" max="10" width="12.85546875" style="1" customWidth="1"/>
    <col min="11" max="12" width="12.7109375" style="1" customWidth="1"/>
    <col min="13" max="16384" width="9.140625" style="1"/>
  </cols>
  <sheetData>
    <row r="1" spans="2:12" x14ac:dyDescent="0.25">
      <c r="B1" s="74" t="s">
        <v>89</v>
      </c>
      <c r="C1" s="74"/>
      <c r="D1" s="67"/>
      <c r="E1" s="67"/>
      <c r="F1" s="9"/>
      <c r="G1" s="9"/>
      <c r="H1" s="9"/>
      <c r="I1" s="9"/>
      <c r="J1" s="10"/>
      <c r="L1" s="11"/>
    </row>
    <row r="2" spans="2:12" x14ac:dyDescent="0.2">
      <c r="B2" s="75" t="s">
        <v>0</v>
      </c>
      <c r="C2" s="76" t="s">
        <v>1</v>
      </c>
      <c r="D2" s="76" t="s">
        <v>2</v>
      </c>
      <c r="E2" s="76" t="s">
        <v>3</v>
      </c>
      <c r="F2" s="69" t="s">
        <v>55</v>
      </c>
      <c r="G2" s="70"/>
      <c r="H2" s="71"/>
      <c r="I2" s="12"/>
      <c r="J2" s="69" t="s">
        <v>56</v>
      </c>
      <c r="K2" s="71"/>
      <c r="L2" s="72" t="s">
        <v>4</v>
      </c>
    </row>
    <row r="3" spans="2:12" x14ac:dyDescent="0.25">
      <c r="B3" s="75"/>
      <c r="C3" s="76"/>
      <c r="D3" s="76"/>
      <c r="E3" s="76"/>
      <c r="F3" s="13" t="s">
        <v>5</v>
      </c>
      <c r="G3" s="13" t="s">
        <v>61</v>
      </c>
      <c r="H3" s="13" t="s">
        <v>58</v>
      </c>
      <c r="I3" s="13"/>
      <c r="J3" s="13" t="s">
        <v>61</v>
      </c>
      <c r="K3" s="13" t="s">
        <v>58</v>
      </c>
      <c r="L3" s="72"/>
    </row>
    <row r="4" spans="2:12" x14ac:dyDescent="0.25">
      <c r="B4" s="14" t="s">
        <v>6</v>
      </c>
      <c r="C4" s="56" t="s">
        <v>7</v>
      </c>
      <c r="D4" s="15"/>
      <c r="E4" s="15"/>
      <c r="F4" s="16"/>
      <c r="G4" s="17"/>
      <c r="H4" s="17"/>
      <c r="I4" s="18"/>
      <c r="J4" s="17"/>
      <c r="K4" s="17"/>
      <c r="L4" s="72"/>
    </row>
    <row r="5" spans="2:12" x14ac:dyDescent="0.2">
      <c r="B5" s="19" t="s">
        <v>8</v>
      </c>
      <c r="C5" s="55" t="s">
        <v>90</v>
      </c>
      <c r="D5" s="53">
        <v>8</v>
      </c>
      <c r="E5" s="4" t="s">
        <v>9</v>
      </c>
      <c r="F5" s="20">
        <v>9200</v>
      </c>
      <c r="G5" s="21">
        <f t="shared" ref="G5" si="0">D5*F5</f>
        <v>73600</v>
      </c>
      <c r="H5" s="21" t="s">
        <v>10</v>
      </c>
      <c r="I5" s="21"/>
      <c r="J5" s="21">
        <f t="shared" ref="J5" si="1">G5*1.21</f>
        <v>89056</v>
      </c>
      <c r="K5" s="21" t="s">
        <v>10</v>
      </c>
      <c r="L5" s="18">
        <f t="shared" ref="L5" si="2">J5-G5</f>
        <v>15456</v>
      </c>
    </row>
    <row r="6" spans="2:12" x14ac:dyDescent="0.2">
      <c r="B6" s="19" t="s">
        <v>11</v>
      </c>
      <c r="C6" s="55" t="s">
        <v>91</v>
      </c>
      <c r="D6" s="53">
        <v>1</v>
      </c>
      <c r="E6" s="4" t="s">
        <v>9</v>
      </c>
      <c r="F6" s="20">
        <v>9200</v>
      </c>
      <c r="G6" s="21">
        <f t="shared" ref="G6:G7" si="3">D6*F6</f>
        <v>9200</v>
      </c>
      <c r="H6" s="21" t="s">
        <v>10</v>
      </c>
      <c r="I6" s="21"/>
      <c r="J6" s="21">
        <f t="shared" ref="J6:J7" si="4">G6*1.21</f>
        <v>11132</v>
      </c>
      <c r="K6" s="21" t="s">
        <v>10</v>
      </c>
      <c r="L6" s="18">
        <f t="shared" ref="L6:L7" si="5">J6-G6</f>
        <v>1932</v>
      </c>
    </row>
    <row r="7" spans="2:12" x14ac:dyDescent="0.2">
      <c r="B7" s="19" t="s">
        <v>12</v>
      </c>
      <c r="C7" s="55" t="s">
        <v>92</v>
      </c>
      <c r="D7" s="53">
        <v>36</v>
      </c>
      <c r="E7" s="4" t="s">
        <v>9</v>
      </c>
      <c r="F7" s="20">
        <v>9200</v>
      </c>
      <c r="G7" s="21">
        <f t="shared" si="3"/>
        <v>331200</v>
      </c>
      <c r="H7" s="21" t="s">
        <v>10</v>
      </c>
      <c r="I7" s="21"/>
      <c r="J7" s="21">
        <f t="shared" si="4"/>
        <v>400752</v>
      </c>
      <c r="K7" s="21" t="s">
        <v>10</v>
      </c>
      <c r="L7" s="18">
        <f t="shared" si="5"/>
        <v>69552</v>
      </c>
    </row>
    <row r="8" spans="2:12" x14ac:dyDescent="0.2">
      <c r="B8" s="19" t="s">
        <v>13</v>
      </c>
      <c r="C8" s="55" t="s">
        <v>93</v>
      </c>
      <c r="D8" s="53">
        <v>7</v>
      </c>
      <c r="E8" s="4" t="s">
        <v>9</v>
      </c>
      <c r="F8" s="20">
        <v>9200</v>
      </c>
      <c r="G8" s="21">
        <f t="shared" ref="G8:G14" si="6">D8*F8</f>
        <v>64400</v>
      </c>
      <c r="H8" s="21" t="s">
        <v>10</v>
      </c>
      <c r="I8" s="21"/>
      <c r="J8" s="21">
        <f t="shared" ref="J8:J14" si="7">G8*1.21</f>
        <v>77924</v>
      </c>
      <c r="K8" s="21" t="s">
        <v>10</v>
      </c>
      <c r="L8" s="18">
        <f t="shared" ref="L8:L14" si="8">J8-G8</f>
        <v>13524</v>
      </c>
    </row>
    <row r="9" spans="2:12" x14ac:dyDescent="0.2">
      <c r="B9" s="19" t="s">
        <v>14</v>
      </c>
      <c r="C9" s="55" t="s">
        <v>94</v>
      </c>
      <c r="D9" s="53">
        <v>4</v>
      </c>
      <c r="E9" s="4" t="s">
        <v>9</v>
      </c>
      <c r="F9" s="20">
        <v>9200</v>
      </c>
      <c r="G9" s="21">
        <f t="shared" si="6"/>
        <v>36800</v>
      </c>
      <c r="H9" s="21" t="s">
        <v>10</v>
      </c>
      <c r="I9" s="21"/>
      <c r="J9" s="21">
        <f t="shared" si="7"/>
        <v>44528</v>
      </c>
      <c r="K9" s="21" t="s">
        <v>10</v>
      </c>
      <c r="L9" s="18">
        <f t="shared" si="8"/>
        <v>7728</v>
      </c>
    </row>
    <row r="10" spans="2:12" x14ac:dyDescent="0.2">
      <c r="B10" s="19" t="s">
        <v>15</v>
      </c>
      <c r="C10" s="55" t="s">
        <v>95</v>
      </c>
      <c r="D10" s="53">
        <v>10</v>
      </c>
      <c r="E10" s="4" t="s">
        <v>9</v>
      </c>
      <c r="F10" s="20">
        <v>9200</v>
      </c>
      <c r="G10" s="21">
        <f t="shared" si="6"/>
        <v>92000</v>
      </c>
      <c r="H10" s="21" t="s">
        <v>10</v>
      </c>
      <c r="I10" s="21"/>
      <c r="J10" s="21">
        <f t="shared" si="7"/>
        <v>111320</v>
      </c>
      <c r="K10" s="21" t="s">
        <v>10</v>
      </c>
      <c r="L10" s="18">
        <f t="shared" si="8"/>
        <v>19320</v>
      </c>
    </row>
    <row r="11" spans="2:12" x14ac:dyDescent="0.2">
      <c r="B11" s="19" t="s">
        <v>16</v>
      </c>
      <c r="C11" s="55" t="s">
        <v>96</v>
      </c>
      <c r="D11" s="53">
        <v>1</v>
      </c>
      <c r="E11" s="4" t="s">
        <v>9</v>
      </c>
      <c r="F11" s="20">
        <v>9200</v>
      </c>
      <c r="G11" s="21">
        <f t="shared" si="6"/>
        <v>9200</v>
      </c>
      <c r="H11" s="21" t="s">
        <v>10</v>
      </c>
      <c r="I11" s="21"/>
      <c r="J11" s="21">
        <f t="shared" si="7"/>
        <v>11132</v>
      </c>
      <c r="K11" s="21" t="s">
        <v>10</v>
      </c>
      <c r="L11" s="18">
        <f t="shared" si="8"/>
        <v>1932</v>
      </c>
    </row>
    <row r="12" spans="2:12" x14ac:dyDescent="0.2">
      <c r="B12" s="19" t="s">
        <v>62</v>
      </c>
      <c r="C12" s="55" t="s">
        <v>97</v>
      </c>
      <c r="D12" s="53">
        <v>14</v>
      </c>
      <c r="E12" s="4" t="s">
        <v>9</v>
      </c>
      <c r="F12" s="20">
        <v>9200</v>
      </c>
      <c r="G12" s="21">
        <f t="shared" si="6"/>
        <v>128800</v>
      </c>
      <c r="H12" s="21" t="s">
        <v>10</v>
      </c>
      <c r="I12" s="21"/>
      <c r="J12" s="21">
        <f t="shared" si="7"/>
        <v>155848</v>
      </c>
      <c r="K12" s="21" t="s">
        <v>10</v>
      </c>
      <c r="L12" s="18">
        <f t="shared" si="8"/>
        <v>27048</v>
      </c>
    </row>
    <row r="13" spans="2:12" x14ac:dyDescent="0.2">
      <c r="B13" s="19" t="s">
        <v>63</v>
      </c>
      <c r="C13" s="55" t="s">
        <v>98</v>
      </c>
      <c r="D13" s="53">
        <v>4</v>
      </c>
      <c r="E13" s="4" t="s">
        <v>9</v>
      </c>
      <c r="F13" s="20">
        <v>9200</v>
      </c>
      <c r="G13" s="21">
        <f t="shared" si="6"/>
        <v>36800</v>
      </c>
      <c r="H13" s="21" t="s">
        <v>10</v>
      </c>
      <c r="I13" s="21"/>
      <c r="J13" s="21">
        <f t="shared" si="7"/>
        <v>44528</v>
      </c>
      <c r="K13" s="21" t="s">
        <v>10</v>
      </c>
      <c r="L13" s="18">
        <f t="shared" si="8"/>
        <v>7728</v>
      </c>
    </row>
    <row r="14" spans="2:12" x14ac:dyDescent="0.2">
      <c r="B14" s="19" t="s">
        <v>69</v>
      </c>
      <c r="C14" s="55" t="s">
        <v>99</v>
      </c>
      <c r="D14" s="53">
        <v>6</v>
      </c>
      <c r="E14" s="4" t="s">
        <v>9</v>
      </c>
      <c r="F14" s="20">
        <v>12400</v>
      </c>
      <c r="G14" s="21">
        <f t="shared" si="6"/>
        <v>74400</v>
      </c>
      <c r="H14" s="21" t="s">
        <v>10</v>
      </c>
      <c r="I14" s="21"/>
      <c r="J14" s="21">
        <f t="shared" si="7"/>
        <v>90024</v>
      </c>
      <c r="K14" s="21" t="s">
        <v>10</v>
      </c>
      <c r="L14" s="18">
        <f t="shared" si="8"/>
        <v>15624</v>
      </c>
    </row>
    <row r="15" spans="2:12" ht="24" x14ac:dyDescent="0.2">
      <c r="B15" s="19" t="s">
        <v>70</v>
      </c>
      <c r="C15" s="55" t="s">
        <v>79</v>
      </c>
      <c r="D15" s="53">
        <v>11</v>
      </c>
      <c r="E15" s="4" t="s">
        <v>9</v>
      </c>
      <c r="F15" s="20">
        <v>350</v>
      </c>
      <c r="G15" s="21">
        <f t="shared" ref="G15:G21" si="9">D15*F15</f>
        <v>3850</v>
      </c>
      <c r="H15" s="21" t="s">
        <v>10</v>
      </c>
      <c r="I15" s="21"/>
      <c r="J15" s="21">
        <f t="shared" ref="J15:J21" si="10">G15*1.21</f>
        <v>4658.5</v>
      </c>
      <c r="K15" s="21" t="s">
        <v>10</v>
      </c>
      <c r="L15" s="18">
        <f t="shared" ref="L15:L21" si="11">J15-G15</f>
        <v>808.5</v>
      </c>
    </row>
    <row r="16" spans="2:12" x14ac:dyDescent="0.2">
      <c r="B16" s="19" t="s">
        <v>71</v>
      </c>
      <c r="C16" s="55" t="s">
        <v>82</v>
      </c>
      <c r="D16" s="53">
        <v>2</v>
      </c>
      <c r="E16" s="4" t="s">
        <v>9</v>
      </c>
      <c r="F16" s="20">
        <v>240</v>
      </c>
      <c r="G16" s="21">
        <f t="shared" si="9"/>
        <v>480</v>
      </c>
      <c r="H16" s="21" t="s">
        <v>10</v>
      </c>
      <c r="I16" s="21"/>
      <c r="J16" s="21">
        <f t="shared" si="10"/>
        <v>580.79999999999995</v>
      </c>
      <c r="K16" s="21" t="s">
        <v>10</v>
      </c>
      <c r="L16" s="18">
        <f t="shared" si="11"/>
        <v>100.79999999999995</v>
      </c>
    </row>
    <row r="17" spans="2:12" x14ac:dyDescent="0.2">
      <c r="B17" s="19" t="s">
        <v>72</v>
      </c>
      <c r="C17" s="55" t="s">
        <v>100</v>
      </c>
      <c r="D17" s="53">
        <v>20</v>
      </c>
      <c r="E17" s="4" t="s">
        <v>9</v>
      </c>
      <c r="F17" s="20">
        <v>280</v>
      </c>
      <c r="G17" s="21">
        <f t="shared" si="9"/>
        <v>5600</v>
      </c>
      <c r="H17" s="21" t="s">
        <v>10</v>
      </c>
      <c r="I17" s="21"/>
      <c r="J17" s="21">
        <f t="shared" si="10"/>
        <v>6776</v>
      </c>
      <c r="K17" s="21" t="s">
        <v>10</v>
      </c>
      <c r="L17" s="18">
        <f t="shared" si="11"/>
        <v>1176</v>
      </c>
    </row>
    <row r="18" spans="2:12" x14ac:dyDescent="0.2">
      <c r="B18" s="19" t="s">
        <v>73</v>
      </c>
      <c r="C18" s="55" t="s">
        <v>83</v>
      </c>
      <c r="D18" s="53">
        <v>550</v>
      </c>
      <c r="E18" s="4" t="s">
        <v>17</v>
      </c>
      <c r="F18" s="20">
        <v>24</v>
      </c>
      <c r="G18" s="21">
        <f t="shared" si="9"/>
        <v>13200</v>
      </c>
      <c r="H18" s="21" t="s">
        <v>10</v>
      </c>
      <c r="I18" s="21"/>
      <c r="J18" s="21">
        <f t="shared" si="10"/>
        <v>15972</v>
      </c>
      <c r="K18" s="21" t="s">
        <v>10</v>
      </c>
      <c r="L18" s="18">
        <f t="shared" si="11"/>
        <v>2772</v>
      </c>
    </row>
    <row r="19" spans="2:12" x14ac:dyDescent="0.2">
      <c r="B19" s="19" t="s">
        <v>74</v>
      </c>
      <c r="C19" s="55" t="s">
        <v>101</v>
      </c>
      <c r="D19" s="53">
        <v>11</v>
      </c>
      <c r="E19" s="4" t="s">
        <v>9</v>
      </c>
      <c r="F19" s="20">
        <v>980</v>
      </c>
      <c r="G19" s="21">
        <f t="shared" si="9"/>
        <v>10780</v>
      </c>
      <c r="H19" s="21" t="s">
        <v>10</v>
      </c>
      <c r="I19" s="21"/>
      <c r="J19" s="21">
        <f t="shared" si="10"/>
        <v>13043.8</v>
      </c>
      <c r="K19" s="21" t="s">
        <v>10</v>
      </c>
      <c r="L19" s="18">
        <f t="shared" si="11"/>
        <v>2263.7999999999993</v>
      </c>
    </row>
    <row r="20" spans="2:12" x14ac:dyDescent="0.2">
      <c r="B20" s="19" t="s">
        <v>75</v>
      </c>
      <c r="C20" s="55" t="s">
        <v>102</v>
      </c>
      <c r="D20" s="53">
        <v>8</v>
      </c>
      <c r="E20" s="4" t="s">
        <v>9</v>
      </c>
      <c r="F20" s="20">
        <v>1200</v>
      </c>
      <c r="G20" s="21">
        <f t="shared" si="9"/>
        <v>9600</v>
      </c>
      <c r="H20" s="21" t="s">
        <v>10</v>
      </c>
      <c r="I20" s="21"/>
      <c r="J20" s="21">
        <f t="shared" si="10"/>
        <v>11616</v>
      </c>
      <c r="K20" s="21" t="s">
        <v>10</v>
      </c>
      <c r="L20" s="18">
        <f t="shared" si="11"/>
        <v>2016</v>
      </c>
    </row>
    <row r="21" spans="2:12" x14ac:dyDescent="0.2">
      <c r="B21" s="19" t="s">
        <v>80</v>
      </c>
      <c r="C21" s="55" t="s">
        <v>103</v>
      </c>
      <c r="D21" s="53">
        <v>6</v>
      </c>
      <c r="E21" s="4" t="s">
        <v>9</v>
      </c>
      <c r="F21" s="20">
        <v>1400</v>
      </c>
      <c r="G21" s="21">
        <f t="shared" si="9"/>
        <v>8400</v>
      </c>
      <c r="H21" s="21" t="s">
        <v>10</v>
      </c>
      <c r="I21" s="21"/>
      <c r="J21" s="21">
        <f t="shared" si="10"/>
        <v>10164</v>
      </c>
      <c r="K21" s="21" t="s">
        <v>10</v>
      </c>
      <c r="L21" s="18">
        <f t="shared" si="11"/>
        <v>1764</v>
      </c>
    </row>
    <row r="22" spans="2:12" x14ac:dyDescent="0.2">
      <c r="B22" s="19" t="s">
        <v>81</v>
      </c>
      <c r="C22" s="55" t="s">
        <v>88</v>
      </c>
      <c r="D22" s="53">
        <v>1</v>
      </c>
      <c r="E22" s="4" t="s">
        <v>39</v>
      </c>
      <c r="F22" s="20">
        <v>5800</v>
      </c>
      <c r="G22" s="21">
        <f t="shared" ref="G22" si="12">D22*F22</f>
        <v>5800</v>
      </c>
      <c r="H22" s="21" t="s">
        <v>10</v>
      </c>
      <c r="I22" s="21"/>
      <c r="J22" s="21">
        <f t="shared" ref="J22" si="13">G22*1.21</f>
        <v>7018</v>
      </c>
      <c r="K22" s="21" t="s">
        <v>10</v>
      </c>
      <c r="L22" s="18">
        <f t="shared" ref="L22" si="14">J22-G22</f>
        <v>1218</v>
      </c>
    </row>
    <row r="23" spans="2:12" x14ac:dyDescent="0.25">
      <c r="B23" s="22"/>
      <c r="C23" s="57"/>
      <c r="D23" s="23"/>
      <c r="E23" s="23"/>
      <c r="F23" s="24"/>
      <c r="G23" s="25"/>
      <c r="H23" s="25"/>
      <c r="I23" s="25"/>
      <c r="J23" s="25"/>
      <c r="K23" s="25"/>
      <c r="L23" s="25"/>
    </row>
    <row r="24" spans="2:12" x14ac:dyDescent="0.25">
      <c r="B24" s="14" t="s">
        <v>18</v>
      </c>
      <c r="C24" s="56" t="s">
        <v>19</v>
      </c>
      <c r="D24" s="15"/>
      <c r="E24" s="15"/>
      <c r="F24" s="15"/>
      <c r="G24" s="17"/>
      <c r="H24" s="17"/>
      <c r="I24" s="18"/>
      <c r="J24" s="17"/>
      <c r="K24" s="17"/>
      <c r="L24" s="17"/>
    </row>
    <row r="25" spans="2:12" x14ac:dyDescent="0.25">
      <c r="B25" s="2" t="s">
        <v>20</v>
      </c>
      <c r="C25" s="58" t="s">
        <v>21</v>
      </c>
      <c r="D25" s="4">
        <v>103</v>
      </c>
      <c r="E25" s="4" t="s">
        <v>9</v>
      </c>
      <c r="F25" s="26">
        <v>350</v>
      </c>
      <c r="G25" s="18">
        <f t="shared" ref="G25:G26" si="15">D25*F25</f>
        <v>36050</v>
      </c>
      <c r="H25" s="18" t="s">
        <v>10</v>
      </c>
      <c r="I25" s="18"/>
      <c r="J25" s="18">
        <f t="shared" ref="J25:J26" si="16">G25*1.21</f>
        <v>43620.5</v>
      </c>
      <c r="K25" s="18" t="s">
        <v>10</v>
      </c>
      <c r="L25" s="18">
        <f t="shared" ref="L25:L26" si="17">J25-G25</f>
        <v>7570.5</v>
      </c>
    </row>
    <row r="26" spans="2:12" x14ac:dyDescent="0.25">
      <c r="B26" s="2" t="s">
        <v>22</v>
      </c>
      <c r="C26" s="58" t="s">
        <v>23</v>
      </c>
      <c r="D26" s="4">
        <v>91</v>
      </c>
      <c r="E26" s="4" t="s">
        <v>9</v>
      </c>
      <c r="F26" s="26">
        <v>450</v>
      </c>
      <c r="G26" s="18">
        <f t="shared" si="15"/>
        <v>40950</v>
      </c>
      <c r="H26" s="18" t="s">
        <v>10</v>
      </c>
      <c r="I26" s="18"/>
      <c r="J26" s="18">
        <f t="shared" si="16"/>
        <v>49549.5</v>
      </c>
      <c r="K26" s="18" t="s">
        <v>10</v>
      </c>
      <c r="L26" s="18">
        <f t="shared" si="17"/>
        <v>8599.5</v>
      </c>
    </row>
    <row r="27" spans="2:12" x14ac:dyDescent="0.2">
      <c r="B27" s="2" t="s">
        <v>24</v>
      </c>
      <c r="C27" s="59" t="s">
        <v>25</v>
      </c>
      <c r="D27" s="4">
        <f>D18</f>
        <v>550</v>
      </c>
      <c r="E27" s="4" t="s">
        <v>17</v>
      </c>
      <c r="F27" s="20">
        <v>25</v>
      </c>
      <c r="G27" s="18">
        <f t="shared" ref="G27:G28" si="18">D27*F27</f>
        <v>13750</v>
      </c>
      <c r="H27" s="18" t="s">
        <v>10</v>
      </c>
      <c r="I27" s="18"/>
      <c r="J27" s="18">
        <f t="shared" ref="J27:J28" si="19">G27*1.21</f>
        <v>16637.5</v>
      </c>
      <c r="K27" s="18" t="s">
        <v>10</v>
      </c>
      <c r="L27" s="18">
        <f t="shared" ref="L27:L28" si="20">J27-G27</f>
        <v>2887.5</v>
      </c>
    </row>
    <row r="28" spans="2:12" x14ac:dyDescent="0.2">
      <c r="B28" s="2" t="s">
        <v>64</v>
      </c>
      <c r="C28" s="59" t="s">
        <v>85</v>
      </c>
      <c r="D28" s="4">
        <v>27</v>
      </c>
      <c r="E28" s="4" t="s">
        <v>9</v>
      </c>
      <c r="F28" s="20">
        <v>350</v>
      </c>
      <c r="G28" s="18">
        <f t="shared" si="18"/>
        <v>9450</v>
      </c>
      <c r="H28" s="18" t="s">
        <v>10</v>
      </c>
      <c r="I28" s="18"/>
      <c r="J28" s="18">
        <f t="shared" si="19"/>
        <v>11434.5</v>
      </c>
      <c r="K28" s="18" t="s">
        <v>10</v>
      </c>
      <c r="L28" s="18">
        <f t="shared" si="20"/>
        <v>1984.5</v>
      </c>
    </row>
    <row r="29" spans="2:12" x14ac:dyDescent="0.2">
      <c r="B29" s="2" t="s">
        <v>26</v>
      </c>
      <c r="C29" s="68" t="s">
        <v>84</v>
      </c>
      <c r="D29" s="4">
        <v>11</v>
      </c>
      <c r="E29" s="4" t="s">
        <v>9</v>
      </c>
      <c r="F29" s="20">
        <v>540</v>
      </c>
      <c r="G29" s="18">
        <f t="shared" ref="G29:G31" si="21">D29*F29</f>
        <v>5940</v>
      </c>
      <c r="H29" s="18" t="s">
        <v>10</v>
      </c>
      <c r="I29" s="18"/>
      <c r="J29" s="18">
        <f t="shared" ref="J29:J31" si="22">G29*1.21</f>
        <v>7187.4</v>
      </c>
      <c r="K29" s="18" t="s">
        <v>10</v>
      </c>
      <c r="L29" s="18">
        <f t="shared" ref="L29:L31" si="23">J29-G29</f>
        <v>1247.3999999999996</v>
      </c>
    </row>
    <row r="30" spans="2:12" x14ac:dyDescent="0.2">
      <c r="B30" s="2" t="s">
        <v>27</v>
      </c>
      <c r="C30" s="68" t="s">
        <v>86</v>
      </c>
      <c r="D30" s="4">
        <f>D21</f>
        <v>6</v>
      </c>
      <c r="E30" s="4" t="s">
        <v>9</v>
      </c>
      <c r="F30" s="20">
        <v>540</v>
      </c>
      <c r="G30" s="18">
        <f t="shared" ref="G30" si="24">D30*F30</f>
        <v>3240</v>
      </c>
      <c r="H30" s="18" t="s">
        <v>10</v>
      </c>
      <c r="I30" s="18"/>
      <c r="J30" s="18">
        <f t="shared" ref="J30" si="25">G30*1.21</f>
        <v>3920.4</v>
      </c>
      <c r="K30" s="18" t="s">
        <v>10</v>
      </c>
      <c r="L30" s="18">
        <f t="shared" ref="L30" si="26">J30-G30</f>
        <v>680.40000000000009</v>
      </c>
    </row>
    <row r="31" spans="2:12" x14ac:dyDescent="0.2">
      <c r="B31" s="2" t="s">
        <v>28</v>
      </c>
      <c r="C31" s="59" t="s">
        <v>77</v>
      </c>
      <c r="D31" s="4">
        <f>D16+D17</f>
        <v>22</v>
      </c>
      <c r="E31" s="4" t="s">
        <v>9</v>
      </c>
      <c r="F31" s="20">
        <v>45</v>
      </c>
      <c r="G31" s="18">
        <f t="shared" si="21"/>
        <v>990</v>
      </c>
      <c r="H31" s="18" t="s">
        <v>10</v>
      </c>
      <c r="I31" s="18"/>
      <c r="J31" s="18">
        <f t="shared" si="22"/>
        <v>1197.8999999999999</v>
      </c>
      <c r="K31" s="18" t="s">
        <v>10</v>
      </c>
      <c r="L31" s="18">
        <f t="shared" si="23"/>
        <v>207.89999999999986</v>
      </c>
    </row>
    <row r="32" spans="2:12" x14ac:dyDescent="0.2">
      <c r="B32" s="2" t="s">
        <v>68</v>
      </c>
      <c r="C32" s="60" t="s">
        <v>67</v>
      </c>
      <c r="D32" s="4">
        <v>1</v>
      </c>
      <c r="E32" s="5" t="s">
        <v>39</v>
      </c>
      <c r="F32" s="54">
        <v>24200</v>
      </c>
      <c r="G32" s="7" t="s">
        <v>10</v>
      </c>
      <c r="H32" s="7">
        <f t="shared" ref="H32" si="27">D32*F32</f>
        <v>24200</v>
      </c>
      <c r="I32" s="8"/>
      <c r="J32" s="8" t="s">
        <v>10</v>
      </c>
      <c r="K32" s="8">
        <f>H32*1.21</f>
        <v>29282</v>
      </c>
      <c r="L32" s="8">
        <f>K32-H32</f>
        <v>5082</v>
      </c>
    </row>
    <row r="33" spans="2:12" s="3" customFormat="1" x14ac:dyDescent="0.2">
      <c r="B33" s="2" t="s">
        <v>76</v>
      </c>
      <c r="C33" s="59" t="s">
        <v>104</v>
      </c>
      <c r="D33" s="4">
        <v>1</v>
      </c>
      <c r="E33" s="5" t="s">
        <v>37</v>
      </c>
      <c r="F33" s="6">
        <v>22000</v>
      </c>
      <c r="G33" s="7" t="s">
        <v>10</v>
      </c>
      <c r="H33" s="7">
        <f t="shared" ref="H33:H34" si="28">D33*F33</f>
        <v>22000</v>
      </c>
      <c r="I33" s="8"/>
      <c r="J33" s="8" t="s">
        <v>10</v>
      </c>
      <c r="K33" s="8">
        <f>H33*1.21</f>
        <v>26620</v>
      </c>
      <c r="L33" s="8">
        <f>K33-H33</f>
        <v>4620</v>
      </c>
    </row>
    <row r="34" spans="2:12" s="3" customFormat="1" x14ac:dyDescent="0.2">
      <c r="B34" s="2" t="s">
        <v>78</v>
      </c>
      <c r="C34" s="60" t="s">
        <v>38</v>
      </c>
      <c r="D34" s="4">
        <v>1</v>
      </c>
      <c r="E34" s="5" t="s">
        <v>39</v>
      </c>
      <c r="F34" s="6">
        <v>18000</v>
      </c>
      <c r="G34" s="7" t="s">
        <v>10</v>
      </c>
      <c r="H34" s="7">
        <f t="shared" si="28"/>
        <v>18000</v>
      </c>
      <c r="I34" s="8"/>
      <c r="J34" s="8" t="s">
        <v>10</v>
      </c>
      <c r="K34" s="8">
        <f>H34*1.21</f>
        <v>21780</v>
      </c>
      <c r="L34" s="8">
        <f>K34-H34</f>
        <v>3780</v>
      </c>
    </row>
    <row r="35" spans="2:12" x14ac:dyDescent="0.25">
      <c r="B35" s="22"/>
      <c r="C35" s="57"/>
      <c r="D35" s="23"/>
      <c r="E35" s="23"/>
      <c r="F35" s="27"/>
      <c r="G35" s="25"/>
      <c r="H35" s="25"/>
      <c r="I35" s="25"/>
      <c r="J35" s="25"/>
      <c r="K35" s="25"/>
      <c r="L35" s="25"/>
    </row>
    <row r="36" spans="2:12" x14ac:dyDescent="0.25">
      <c r="B36" s="14" t="s">
        <v>29</v>
      </c>
      <c r="C36" s="56" t="s">
        <v>30</v>
      </c>
      <c r="D36" s="15"/>
      <c r="E36" s="15"/>
      <c r="F36" s="28"/>
      <c r="G36" s="17"/>
      <c r="H36" s="17"/>
      <c r="I36" s="18"/>
      <c r="J36" s="17"/>
      <c r="K36" s="17"/>
      <c r="L36" s="17"/>
    </row>
    <row r="37" spans="2:12" s="3" customFormat="1" x14ac:dyDescent="0.2">
      <c r="B37" s="29" t="s">
        <v>31</v>
      </c>
      <c r="C37" s="60" t="s">
        <v>32</v>
      </c>
      <c r="D37" s="4">
        <v>91</v>
      </c>
      <c r="E37" s="5" t="s">
        <v>33</v>
      </c>
      <c r="F37" s="6">
        <v>750</v>
      </c>
      <c r="G37" s="7">
        <f t="shared" ref="G37:G38" si="29">D37*F37</f>
        <v>68250</v>
      </c>
      <c r="H37" s="7" t="s">
        <v>10</v>
      </c>
      <c r="I37" s="8"/>
      <c r="J37" s="8">
        <f t="shared" ref="J37:J38" si="30">G37*1.21</f>
        <v>82582.5</v>
      </c>
      <c r="K37" s="8" t="s">
        <v>10</v>
      </c>
      <c r="L37" s="8">
        <f t="shared" ref="L37:L38" si="31">J37-G37</f>
        <v>14332.5</v>
      </c>
    </row>
    <row r="38" spans="2:12" s="3" customFormat="1" x14ac:dyDescent="0.2">
      <c r="B38" s="29" t="s">
        <v>34</v>
      </c>
      <c r="C38" s="60" t="s">
        <v>35</v>
      </c>
      <c r="D38" s="4">
        <f>D26</f>
        <v>91</v>
      </c>
      <c r="E38" s="5" t="s">
        <v>9</v>
      </c>
      <c r="F38" s="6">
        <v>13</v>
      </c>
      <c r="G38" s="7">
        <f t="shared" si="29"/>
        <v>1183</v>
      </c>
      <c r="H38" s="7" t="s">
        <v>10</v>
      </c>
      <c r="I38" s="8"/>
      <c r="J38" s="8">
        <f t="shared" si="30"/>
        <v>1431.43</v>
      </c>
      <c r="K38" s="8" t="s">
        <v>10</v>
      </c>
      <c r="L38" s="8">
        <f t="shared" si="31"/>
        <v>248.43000000000006</v>
      </c>
    </row>
    <row r="39" spans="2:12" s="3" customFormat="1" x14ac:dyDescent="0.2">
      <c r="B39" s="29" t="s">
        <v>36</v>
      </c>
      <c r="C39" s="60" t="s">
        <v>41</v>
      </c>
      <c r="D39" s="4">
        <v>12</v>
      </c>
      <c r="E39" s="5" t="s">
        <v>9</v>
      </c>
      <c r="F39" s="6">
        <v>4500</v>
      </c>
      <c r="G39" s="18">
        <f t="shared" ref="G39:G42" si="32">D39*F39</f>
        <v>54000</v>
      </c>
      <c r="H39" s="18" t="s">
        <v>10</v>
      </c>
      <c r="I39" s="18"/>
      <c r="J39" s="18">
        <f>G39*1.21</f>
        <v>65340</v>
      </c>
      <c r="K39" s="18" t="s">
        <v>10</v>
      </c>
      <c r="L39" s="18">
        <f t="shared" ref="L39:L42" si="33">J39-G39</f>
        <v>11340</v>
      </c>
    </row>
    <row r="40" spans="2:12" x14ac:dyDescent="0.2">
      <c r="B40" s="29" t="s">
        <v>87</v>
      </c>
      <c r="C40" s="61" t="s">
        <v>65</v>
      </c>
      <c r="D40" s="4">
        <v>1</v>
      </c>
      <c r="E40" s="4" t="s">
        <v>39</v>
      </c>
      <c r="F40" s="30">
        <v>65000</v>
      </c>
      <c r="G40" s="18">
        <f t="shared" si="32"/>
        <v>65000</v>
      </c>
      <c r="H40" s="18" t="s">
        <v>10</v>
      </c>
      <c r="I40" s="18"/>
      <c r="J40" s="18">
        <f t="shared" ref="J40:J42" si="34">G40*1.21</f>
        <v>78650</v>
      </c>
      <c r="K40" s="18" t="s">
        <v>10</v>
      </c>
      <c r="L40" s="18">
        <f t="shared" si="33"/>
        <v>13650</v>
      </c>
    </row>
    <row r="41" spans="2:12" x14ac:dyDescent="0.2">
      <c r="B41" s="29" t="s">
        <v>40</v>
      </c>
      <c r="C41" s="61" t="s">
        <v>43</v>
      </c>
      <c r="D41" s="4">
        <v>4</v>
      </c>
      <c r="E41" s="4" t="s">
        <v>66</v>
      </c>
      <c r="F41" s="30">
        <v>6000</v>
      </c>
      <c r="G41" s="18">
        <f t="shared" si="32"/>
        <v>24000</v>
      </c>
      <c r="H41" s="18" t="s">
        <v>10</v>
      </c>
      <c r="I41" s="18"/>
      <c r="J41" s="18">
        <f t="shared" si="34"/>
        <v>29040</v>
      </c>
      <c r="K41" s="18" t="s">
        <v>10</v>
      </c>
      <c r="L41" s="18">
        <f t="shared" si="33"/>
        <v>5040</v>
      </c>
    </row>
    <row r="42" spans="2:12" x14ac:dyDescent="0.2">
      <c r="B42" s="29" t="s">
        <v>42</v>
      </c>
      <c r="C42" s="61" t="s">
        <v>105</v>
      </c>
      <c r="D42" s="4">
        <v>1</v>
      </c>
      <c r="E42" s="4" t="s">
        <v>39</v>
      </c>
      <c r="F42" s="30">
        <v>52600</v>
      </c>
      <c r="G42" s="18">
        <f t="shared" si="32"/>
        <v>52600</v>
      </c>
      <c r="H42" s="18" t="s">
        <v>10</v>
      </c>
      <c r="I42" s="18"/>
      <c r="J42" s="18">
        <f t="shared" si="34"/>
        <v>63646</v>
      </c>
      <c r="K42" s="18" t="s">
        <v>10</v>
      </c>
      <c r="L42" s="18">
        <f t="shared" si="33"/>
        <v>11046</v>
      </c>
    </row>
    <row r="44" spans="2:12" x14ac:dyDescent="0.25">
      <c r="B44" s="14" t="s">
        <v>44</v>
      </c>
      <c r="C44" s="62">
        <f>SUM(G5:H42)</f>
        <v>1353713</v>
      </c>
      <c r="D44" s="38"/>
      <c r="E44" s="38"/>
      <c r="F44" s="34"/>
      <c r="G44" s="33">
        <f>SUM(G5:G42)</f>
        <v>1289513</v>
      </c>
      <c r="H44" s="33">
        <f>SUM(H5:H42)</f>
        <v>64200</v>
      </c>
      <c r="I44" s="35"/>
      <c r="J44" s="33">
        <f>SUM(J5:J42)</f>
        <v>1560310.7299999997</v>
      </c>
      <c r="K44" s="33">
        <f>SUM(K5:K42)</f>
        <v>77682</v>
      </c>
      <c r="L44" s="33">
        <f>SUM(L5:L42)</f>
        <v>284279.73</v>
      </c>
    </row>
    <row r="45" spans="2:12" x14ac:dyDescent="0.25">
      <c r="B45" s="22"/>
      <c r="C45" s="37"/>
      <c r="D45" s="23"/>
      <c r="E45" s="23"/>
      <c r="F45" s="24"/>
      <c r="G45" s="25"/>
      <c r="H45" s="25"/>
      <c r="I45" s="25"/>
      <c r="J45" s="25"/>
      <c r="K45" s="25"/>
      <c r="L45" s="25"/>
    </row>
    <row r="46" spans="2:12" x14ac:dyDescent="0.25">
      <c r="B46" s="14"/>
      <c r="C46" s="63" t="s">
        <v>45</v>
      </c>
      <c r="D46" s="38"/>
      <c r="E46" s="38" t="s">
        <v>46</v>
      </c>
      <c r="F46" s="39" t="s">
        <v>47</v>
      </c>
      <c r="G46" s="38" t="s">
        <v>48</v>
      </c>
      <c r="H46" s="38" t="s">
        <v>49</v>
      </c>
      <c r="I46" s="40"/>
      <c r="J46" s="36"/>
      <c r="K46" s="41"/>
      <c r="L46" s="41"/>
    </row>
    <row r="47" spans="2:12" x14ac:dyDescent="0.2">
      <c r="B47" s="2" t="s">
        <v>50</v>
      </c>
      <c r="C47" s="42" t="s">
        <v>57</v>
      </c>
      <c r="D47" s="4"/>
      <c r="E47" s="4"/>
      <c r="F47" s="43">
        <f>C44</f>
        <v>1353713</v>
      </c>
      <c r="G47" s="18">
        <f>H47-F47</f>
        <v>284279.73</v>
      </c>
      <c r="H47" s="18">
        <f>F47*1.21</f>
        <v>1637992.73</v>
      </c>
      <c r="I47" s="40"/>
      <c r="J47" s="36"/>
      <c r="K47" s="36"/>
      <c r="L47" s="36"/>
    </row>
    <row r="48" spans="2:12" x14ac:dyDescent="0.2">
      <c r="B48" s="2" t="s">
        <v>51</v>
      </c>
      <c r="C48" s="44" t="s">
        <v>59</v>
      </c>
      <c r="D48" s="65"/>
      <c r="E48" s="66">
        <f>F48/F47</f>
        <v>0.95257488108631594</v>
      </c>
      <c r="F48" s="45">
        <f>G44</f>
        <v>1289513</v>
      </c>
      <c r="G48" s="18">
        <f>H48-F48</f>
        <v>270797.73</v>
      </c>
      <c r="H48" s="18">
        <f>F48*1.21</f>
        <v>1560310.73</v>
      </c>
      <c r="I48" s="40"/>
      <c r="J48" s="41"/>
      <c r="K48" s="41"/>
      <c r="L48" s="41"/>
    </row>
    <row r="49" spans="2:12" x14ac:dyDescent="0.2">
      <c r="B49" s="2" t="s">
        <v>52</v>
      </c>
      <c r="C49" s="44" t="s">
        <v>60</v>
      </c>
      <c r="D49" s="65"/>
      <c r="E49" s="66">
        <f>F49/F47</f>
        <v>4.7425118913684068E-2</v>
      </c>
      <c r="F49" s="45">
        <f>H44</f>
        <v>64200</v>
      </c>
      <c r="G49" s="18">
        <f>H49-F49</f>
        <v>13482</v>
      </c>
      <c r="H49" s="18">
        <f>F49*1.21</f>
        <v>77682</v>
      </c>
      <c r="I49" s="40"/>
      <c r="J49" s="41"/>
      <c r="K49" s="36"/>
      <c r="L49" s="41"/>
    </row>
    <row r="50" spans="2:12" x14ac:dyDescent="0.25">
      <c r="B50" s="22"/>
      <c r="C50" s="46"/>
      <c r="D50" s="23"/>
      <c r="E50" s="23"/>
      <c r="F50" s="24"/>
      <c r="G50" s="25"/>
      <c r="H50" s="25"/>
      <c r="I50" s="25"/>
      <c r="J50" s="25"/>
      <c r="K50" s="25"/>
      <c r="L50" s="25"/>
    </row>
    <row r="51" spans="2:12" ht="12.75" thickBot="1" x14ac:dyDescent="0.3">
      <c r="B51" s="47" t="s">
        <v>53</v>
      </c>
      <c r="C51" s="48">
        <f ca="1">TODAY()</f>
        <v>45219</v>
      </c>
      <c r="D51" s="49"/>
      <c r="E51" s="49"/>
      <c r="F51" s="50" t="s">
        <v>54</v>
      </c>
      <c r="G51" s="73"/>
      <c r="H51" s="73"/>
      <c r="I51" s="51"/>
      <c r="J51" s="73"/>
      <c r="K51" s="73"/>
      <c r="L51" s="51"/>
    </row>
    <row r="53" spans="2:12" x14ac:dyDescent="0.25">
      <c r="F53" s="52"/>
    </row>
    <row r="56" spans="2:12" x14ac:dyDescent="0.25">
      <c r="F56" s="31"/>
      <c r="H56" s="31"/>
      <c r="J56" s="31"/>
    </row>
    <row r="57" spans="2:12" x14ac:dyDescent="0.25">
      <c r="H57" s="31"/>
    </row>
  </sheetData>
  <mergeCells count="10">
    <mergeCell ref="B1:C1"/>
    <mergeCell ref="B2:B3"/>
    <mergeCell ref="C2:C3"/>
    <mergeCell ref="D2:D3"/>
    <mergeCell ref="E2:E3"/>
    <mergeCell ref="F2:H2"/>
    <mergeCell ref="J2:K2"/>
    <mergeCell ref="L2:L4"/>
    <mergeCell ref="G51:H51"/>
    <mergeCell ref="J51:K51"/>
  </mergeCells>
  <phoneticPr fontId="4" type="noConversion"/>
  <pageMargins left="0.7" right="0.7" top="0.75" bottom="0.75" header="0.3" footer="0.3"/>
  <pageSetup paperSize="8" fitToHeight="0" orientation="landscape" r:id="rId1"/>
  <ignoredErrors>
    <ignoredError sqref="B17:B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Položkový rozpočet</vt:lpstr>
      <vt:lpstr>'Položkový rozpočet'!Oblast_tisku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Kladiva</dc:creator>
  <cp:lastModifiedBy>Kostkan Petr</cp:lastModifiedBy>
  <cp:lastPrinted>2023-10-20T06:49:52Z</cp:lastPrinted>
  <dcterms:created xsi:type="dcterms:W3CDTF">2015-06-05T18:19:34Z</dcterms:created>
  <dcterms:modified xsi:type="dcterms:W3CDTF">2023-10-20T06:49:59Z</dcterms:modified>
</cp:coreProperties>
</file>