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tin\Documents\REALIZOVANÉ PROJEKTY\2020\ČESKÝ BROD\HŘBITOV\"/>
    </mc:Choice>
  </mc:AlternateContent>
  <xr:revisionPtr revIDLastSave="0" documentId="13_ncr:1_{91477C29-9E27-46AF-B568-1536D3D340DD}" xr6:coauthVersionLast="45" xr6:coauthVersionMax="45" xr10:uidLastSave="{00000000-0000-0000-0000-000000000000}"/>
  <bookViews>
    <workbookView xWindow="-120" yWindow="-120" windowWidth="29040" windowHeight="15960" activeTab="3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Pol'!$A$1:$U$190</definedName>
    <definedName name="_xlnm.Print_Area" localSheetId="1">Stavba!$A$1:$J$56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80" i="12" l="1"/>
  <c r="F39" i="1" s="1"/>
  <c r="BA157" i="12"/>
  <c r="BA153" i="12"/>
  <c r="BA10" i="12"/>
  <c r="G9" i="12"/>
  <c r="I9" i="12"/>
  <c r="K9" i="12"/>
  <c r="O9" i="12"/>
  <c r="Q9" i="12"/>
  <c r="U9" i="12"/>
  <c r="G12" i="12"/>
  <c r="M12" i="12" s="1"/>
  <c r="I12" i="12"/>
  <c r="K12" i="12"/>
  <c r="O12" i="12"/>
  <c r="Q12" i="12"/>
  <c r="U12" i="12"/>
  <c r="G14" i="12"/>
  <c r="I14" i="12"/>
  <c r="K14" i="12"/>
  <c r="M14" i="12"/>
  <c r="O14" i="12"/>
  <c r="Q14" i="12"/>
  <c r="U14" i="12"/>
  <c r="G16" i="12"/>
  <c r="M16" i="12" s="1"/>
  <c r="I16" i="12"/>
  <c r="K16" i="12"/>
  <c r="O16" i="12"/>
  <c r="Q16" i="12"/>
  <c r="U16" i="12"/>
  <c r="G21" i="12"/>
  <c r="M21" i="12" s="1"/>
  <c r="I21" i="12"/>
  <c r="K21" i="12"/>
  <c r="O21" i="12"/>
  <c r="Q21" i="12"/>
  <c r="U21" i="12"/>
  <c r="G22" i="12"/>
  <c r="M22" i="12" s="1"/>
  <c r="I22" i="12"/>
  <c r="K22" i="12"/>
  <c r="O22" i="12"/>
  <c r="Q22" i="12"/>
  <c r="U22" i="12"/>
  <c r="G24" i="12"/>
  <c r="I24" i="12"/>
  <c r="K24" i="12"/>
  <c r="M24" i="12"/>
  <c r="O24" i="12"/>
  <c r="Q24" i="12"/>
  <c r="U24" i="12"/>
  <c r="G28" i="12"/>
  <c r="M28" i="12" s="1"/>
  <c r="I28" i="12"/>
  <c r="K28" i="12"/>
  <c r="O28" i="12"/>
  <c r="Q28" i="12"/>
  <c r="U28" i="12"/>
  <c r="G31" i="12"/>
  <c r="M31" i="12" s="1"/>
  <c r="I31" i="12"/>
  <c r="I30" i="12" s="1"/>
  <c r="K31" i="12"/>
  <c r="O31" i="12"/>
  <c r="O30" i="12" s="1"/>
  <c r="Q31" i="12"/>
  <c r="U31" i="12"/>
  <c r="U30" i="12" s="1"/>
  <c r="G37" i="12"/>
  <c r="I37" i="12"/>
  <c r="K37" i="12"/>
  <c r="M37" i="12"/>
  <c r="O37" i="12"/>
  <c r="Q37" i="12"/>
  <c r="U37" i="12"/>
  <c r="G41" i="12"/>
  <c r="I41" i="12"/>
  <c r="K41" i="12"/>
  <c r="O41" i="12"/>
  <c r="Q41" i="12"/>
  <c r="U41" i="12"/>
  <c r="G43" i="12"/>
  <c r="M43" i="12" s="1"/>
  <c r="I43" i="12"/>
  <c r="K43" i="12"/>
  <c r="O43" i="12"/>
  <c r="Q43" i="12"/>
  <c r="U43" i="12"/>
  <c r="G45" i="12"/>
  <c r="M45" i="12" s="1"/>
  <c r="I45" i="12"/>
  <c r="K45" i="12"/>
  <c r="O45" i="12"/>
  <c r="Q45" i="12"/>
  <c r="U45" i="12"/>
  <c r="G48" i="12"/>
  <c r="I48" i="12"/>
  <c r="K48" i="12"/>
  <c r="M48" i="12"/>
  <c r="O48" i="12"/>
  <c r="Q48" i="12"/>
  <c r="U48" i="12"/>
  <c r="G50" i="12"/>
  <c r="M50" i="12" s="1"/>
  <c r="I50" i="12"/>
  <c r="K50" i="12"/>
  <c r="O50" i="12"/>
  <c r="Q50" i="12"/>
  <c r="U50" i="12"/>
  <c r="G53" i="12"/>
  <c r="M53" i="12" s="1"/>
  <c r="I53" i="12"/>
  <c r="K53" i="12"/>
  <c r="O53" i="12"/>
  <c r="Q53" i="12"/>
  <c r="U53" i="12"/>
  <c r="G55" i="12"/>
  <c r="M55" i="12" s="1"/>
  <c r="I55" i="12"/>
  <c r="K55" i="12"/>
  <c r="O55" i="12"/>
  <c r="Q55" i="12"/>
  <c r="U55" i="12"/>
  <c r="G58" i="12"/>
  <c r="I58" i="12"/>
  <c r="K58" i="12"/>
  <c r="M58" i="12"/>
  <c r="O58" i="12"/>
  <c r="Q58" i="12"/>
  <c r="U58" i="12"/>
  <c r="G60" i="12"/>
  <c r="M60" i="12" s="1"/>
  <c r="I60" i="12"/>
  <c r="K60" i="12"/>
  <c r="O60" i="12"/>
  <c r="Q60" i="12"/>
  <c r="U60" i="12"/>
  <c r="G64" i="12"/>
  <c r="M64" i="12" s="1"/>
  <c r="I64" i="12"/>
  <c r="K64" i="12"/>
  <c r="O64" i="12"/>
  <c r="Q64" i="12"/>
  <c r="U64" i="12"/>
  <c r="G66" i="12"/>
  <c r="M66" i="12" s="1"/>
  <c r="I66" i="12"/>
  <c r="K66" i="12"/>
  <c r="O66" i="12"/>
  <c r="Q66" i="12"/>
  <c r="U66" i="12"/>
  <c r="G67" i="12"/>
  <c r="I67" i="12"/>
  <c r="K67" i="12"/>
  <c r="M67" i="12"/>
  <c r="O67" i="12"/>
  <c r="Q67" i="12"/>
  <c r="U67" i="12"/>
  <c r="G69" i="12"/>
  <c r="M69" i="12" s="1"/>
  <c r="I69" i="12"/>
  <c r="K69" i="12"/>
  <c r="O69" i="12"/>
  <c r="Q69" i="12"/>
  <c r="U69" i="12"/>
  <c r="G71" i="12"/>
  <c r="M71" i="12" s="1"/>
  <c r="I71" i="12"/>
  <c r="K71" i="12"/>
  <c r="O71" i="12"/>
  <c r="Q71" i="12"/>
  <c r="U71" i="12"/>
  <c r="G74" i="12"/>
  <c r="I74" i="12"/>
  <c r="K74" i="12"/>
  <c r="M74" i="12"/>
  <c r="O74" i="12"/>
  <c r="Q74" i="12"/>
  <c r="U74" i="12"/>
  <c r="G80" i="12"/>
  <c r="M80" i="12" s="1"/>
  <c r="I80" i="12"/>
  <c r="K80" i="12"/>
  <c r="O80" i="12"/>
  <c r="Q80" i="12"/>
  <c r="U80" i="12"/>
  <c r="G84" i="12"/>
  <c r="M84" i="12" s="1"/>
  <c r="I84" i="12"/>
  <c r="K84" i="12"/>
  <c r="O84" i="12"/>
  <c r="Q84" i="12"/>
  <c r="U84" i="12"/>
  <c r="G100" i="12"/>
  <c r="M100" i="12" s="1"/>
  <c r="I100" i="12"/>
  <c r="K100" i="12"/>
  <c r="O100" i="12"/>
  <c r="Q100" i="12"/>
  <c r="U100" i="12"/>
  <c r="G107" i="12"/>
  <c r="I107" i="12"/>
  <c r="K107" i="12"/>
  <c r="M107" i="12"/>
  <c r="O107" i="12"/>
  <c r="Q107" i="12"/>
  <c r="U107" i="12"/>
  <c r="G110" i="12"/>
  <c r="M110" i="12" s="1"/>
  <c r="I110" i="12"/>
  <c r="K110" i="12"/>
  <c r="O110" i="12"/>
  <c r="Q110" i="12"/>
  <c r="U110" i="12"/>
  <c r="O112" i="12"/>
  <c r="G113" i="12"/>
  <c r="M113" i="12" s="1"/>
  <c r="M112" i="12" s="1"/>
  <c r="I113" i="12"/>
  <c r="I112" i="12" s="1"/>
  <c r="K113" i="12"/>
  <c r="K112" i="12" s="1"/>
  <c r="O113" i="12"/>
  <c r="Q113" i="12"/>
  <c r="Q112" i="12" s="1"/>
  <c r="U113" i="12"/>
  <c r="U112" i="12" s="1"/>
  <c r="G117" i="12"/>
  <c r="G116" i="12" s="1"/>
  <c r="I49" i="1" s="1"/>
  <c r="I117" i="12"/>
  <c r="I116" i="12" s="1"/>
  <c r="K117" i="12"/>
  <c r="K116" i="12" s="1"/>
  <c r="O117" i="12"/>
  <c r="O116" i="12" s="1"/>
  <c r="Q117" i="12"/>
  <c r="Q116" i="12" s="1"/>
  <c r="U117" i="12"/>
  <c r="U116" i="12" s="1"/>
  <c r="G123" i="12"/>
  <c r="I123" i="12"/>
  <c r="K123" i="12"/>
  <c r="M123" i="12"/>
  <c r="O123" i="12"/>
  <c r="Q123" i="12"/>
  <c r="U123" i="12"/>
  <c r="G126" i="12"/>
  <c r="M126" i="12" s="1"/>
  <c r="I126" i="12"/>
  <c r="K126" i="12"/>
  <c r="O126" i="12"/>
  <c r="Q126" i="12"/>
  <c r="U126" i="12"/>
  <c r="G127" i="12"/>
  <c r="M127" i="12" s="1"/>
  <c r="I127" i="12"/>
  <c r="K127" i="12"/>
  <c r="O127" i="12"/>
  <c r="Q127" i="12"/>
  <c r="U127" i="12"/>
  <c r="G129" i="12"/>
  <c r="M129" i="12" s="1"/>
  <c r="I129" i="12"/>
  <c r="K129" i="12"/>
  <c r="O129" i="12"/>
  <c r="Q129" i="12"/>
  <c r="U129" i="12"/>
  <c r="G131" i="12"/>
  <c r="I131" i="12"/>
  <c r="K131" i="12"/>
  <c r="O131" i="12"/>
  <c r="Q131" i="12"/>
  <c r="U131" i="12"/>
  <c r="G136" i="12"/>
  <c r="M136" i="12" s="1"/>
  <c r="I136" i="12"/>
  <c r="K136" i="12"/>
  <c r="O136" i="12"/>
  <c r="Q136" i="12"/>
  <c r="U136" i="12"/>
  <c r="G139" i="12"/>
  <c r="M139" i="12" s="1"/>
  <c r="I139" i="12"/>
  <c r="K139" i="12"/>
  <c r="O139" i="12"/>
  <c r="Q139" i="12"/>
  <c r="U139" i="12"/>
  <c r="G142" i="12"/>
  <c r="M142" i="12" s="1"/>
  <c r="I142" i="12"/>
  <c r="K142" i="12"/>
  <c r="K130" i="12" s="1"/>
  <c r="O142" i="12"/>
  <c r="Q142" i="12"/>
  <c r="U142" i="12"/>
  <c r="U130" i="12" s="1"/>
  <c r="G144" i="12"/>
  <c r="I144" i="12"/>
  <c r="K144" i="12"/>
  <c r="M144" i="12"/>
  <c r="O144" i="12"/>
  <c r="Q144" i="12"/>
  <c r="U144" i="12"/>
  <c r="G146" i="12"/>
  <c r="M146" i="12" s="1"/>
  <c r="I146" i="12"/>
  <c r="K146" i="12"/>
  <c r="O146" i="12"/>
  <c r="Q146" i="12"/>
  <c r="U146" i="12"/>
  <c r="G149" i="12"/>
  <c r="M149" i="12" s="1"/>
  <c r="I149" i="12"/>
  <c r="K149" i="12"/>
  <c r="O149" i="12"/>
  <c r="Q149" i="12"/>
  <c r="U149" i="12"/>
  <c r="U148" i="12" s="1"/>
  <c r="G152" i="12"/>
  <c r="I152" i="12"/>
  <c r="K152" i="12"/>
  <c r="M152" i="12"/>
  <c r="O152" i="12"/>
  <c r="Q152" i="12"/>
  <c r="U152" i="12"/>
  <c r="G156" i="12"/>
  <c r="M156" i="12" s="1"/>
  <c r="I156" i="12"/>
  <c r="K156" i="12"/>
  <c r="O156" i="12"/>
  <c r="Q156" i="12"/>
  <c r="U156" i="12"/>
  <c r="G159" i="12"/>
  <c r="M159" i="12" s="1"/>
  <c r="I159" i="12"/>
  <c r="K159" i="12"/>
  <c r="O159" i="12"/>
  <c r="Q159" i="12"/>
  <c r="U159" i="12"/>
  <c r="G161" i="12"/>
  <c r="M161" i="12" s="1"/>
  <c r="I161" i="12"/>
  <c r="K161" i="12"/>
  <c r="O161" i="12"/>
  <c r="Q161" i="12"/>
  <c r="U161" i="12"/>
  <c r="G163" i="12"/>
  <c r="M163" i="12" s="1"/>
  <c r="I163" i="12"/>
  <c r="K163" i="12"/>
  <c r="O163" i="12"/>
  <c r="Q163" i="12"/>
  <c r="U163" i="12"/>
  <c r="G165" i="12"/>
  <c r="M165" i="12" s="1"/>
  <c r="I165" i="12"/>
  <c r="K165" i="12"/>
  <c r="O165" i="12"/>
  <c r="Q165" i="12"/>
  <c r="U165" i="12"/>
  <c r="G167" i="12"/>
  <c r="I167" i="12"/>
  <c r="K167" i="12"/>
  <c r="M167" i="12"/>
  <c r="O167" i="12"/>
  <c r="Q167" i="12"/>
  <c r="U167" i="12"/>
  <c r="G169" i="12"/>
  <c r="M169" i="12" s="1"/>
  <c r="I169" i="12"/>
  <c r="K169" i="12"/>
  <c r="O169" i="12"/>
  <c r="Q169" i="12"/>
  <c r="U169" i="12"/>
  <c r="G170" i="12"/>
  <c r="M170" i="12" s="1"/>
  <c r="I170" i="12"/>
  <c r="K170" i="12"/>
  <c r="O170" i="12"/>
  <c r="Q170" i="12"/>
  <c r="U170" i="12"/>
  <c r="O171" i="12"/>
  <c r="Q171" i="12"/>
  <c r="G172" i="12"/>
  <c r="G171" i="12" s="1"/>
  <c r="I54" i="1" s="1"/>
  <c r="I17" i="1" s="1"/>
  <c r="I172" i="12"/>
  <c r="I171" i="12" s="1"/>
  <c r="K172" i="12"/>
  <c r="K171" i="12" s="1"/>
  <c r="M172" i="12"/>
  <c r="M171" i="12" s="1"/>
  <c r="O172" i="12"/>
  <c r="Q172" i="12"/>
  <c r="U172" i="12"/>
  <c r="U171" i="12" s="1"/>
  <c r="G178" i="12"/>
  <c r="G177" i="12" s="1"/>
  <c r="I55" i="1" s="1"/>
  <c r="I19" i="1" s="1"/>
  <c r="I178" i="12"/>
  <c r="I177" i="12" s="1"/>
  <c r="K178" i="12"/>
  <c r="K177" i="12" s="1"/>
  <c r="O178" i="12"/>
  <c r="O177" i="12" s="1"/>
  <c r="Q178" i="12"/>
  <c r="Q177" i="12" s="1"/>
  <c r="U178" i="12"/>
  <c r="U177" i="12" s="1"/>
  <c r="I20" i="1"/>
  <c r="I18" i="1"/>
  <c r="G27" i="1"/>
  <c r="F40" i="1"/>
  <c r="G23" i="1" s="1"/>
  <c r="G40" i="1"/>
  <c r="G25" i="1" s="1"/>
  <c r="G26" i="1" s="1"/>
  <c r="H40" i="1"/>
  <c r="I40" i="1"/>
  <c r="J39" i="1" s="1"/>
  <c r="J40" i="1"/>
  <c r="J28" i="1"/>
  <c r="J26" i="1"/>
  <c r="G38" i="1"/>
  <c r="F38" i="1"/>
  <c r="H32" i="1"/>
  <c r="J23" i="1"/>
  <c r="J24" i="1"/>
  <c r="J25" i="1"/>
  <c r="J27" i="1"/>
  <c r="E24" i="1"/>
  <c r="E26" i="1"/>
  <c r="U164" i="12" l="1"/>
  <c r="Q70" i="12"/>
  <c r="Q164" i="12"/>
  <c r="I148" i="12"/>
  <c r="O148" i="12"/>
  <c r="O130" i="12"/>
  <c r="G130" i="12"/>
  <c r="I51" i="1" s="1"/>
  <c r="U122" i="12"/>
  <c r="K122" i="12"/>
  <c r="O40" i="12"/>
  <c r="Q30" i="12"/>
  <c r="M30" i="12"/>
  <c r="U8" i="12"/>
  <c r="K8" i="12"/>
  <c r="I164" i="12"/>
  <c r="K148" i="12"/>
  <c r="Q130" i="12"/>
  <c r="M122" i="12"/>
  <c r="Q40" i="12"/>
  <c r="G40" i="12"/>
  <c r="I46" i="1" s="1"/>
  <c r="O8" i="12"/>
  <c r="O164" i="12"/>
  <c r="G164" i="12"/>
  <c r="I53" i="1" s="1"/>
  <c r="Q148" i="12"/>
  <c r="M131" i="12"/>
  <c r="I122" i="12"/>
  <c r="O122" i="12"/>
  <c r="G112" i="12"/>
  <c r="I48" i="1" s="1"/>
  <c r="U70" i="12"/>
  <c r="K70" i="12"/>
  <c r="U40" i="12"/>
  <c r="K40" i="12"/>
  <c r="I8" i="12"/>
  <c r="K164" i="12"/>
  <c r="I130" i="12"/>
  <c r="Q122" i="12"/>
  <c r="I70" i="12"/>
  <c r="O70" i="12"/>
  <c r="I40" i="12"/>
  <c r="K30" i="12"/>
  <c r="G30" i="12"/>
  <c r="I45" i="1" s="1"/>
  <c r="Q8" i="12"/>
  <c r="G8" i="12"/>
  <c r="AD180" i="12"/>
  <c r="G39" i="1" s="1"/>
  <c r="H39" i="1" s="1"/>
  <c r="I39" i="1" s="1"/>
  <c r="G28" i="1"/>
  <c r="G24" i="1"/>
  <c r="G29" i="1" s="1"/>
  <c r="M164" i="12"/>
  <c r="M130" i="12"/>
  <c r="M70" i="12"/>
  <c r="M148" i="12"/>
  <c r="M178" i="12"/>
  <c r="M177" i="12" s="1"/>
  <c r="G148" i="12"/>
  <c r="I52" i="1" s="1"/>
  <c r="G122" i="12"/>
  <c r="I50" i="1" s="1"/>
  <c r="M117" i="12"/>
  <c r="M116" i="12" s="1"/>
  <c r="G70" i="12"/>
  <c r="I47" i="1" s="1"/>
  <c r="M9" i="12"/>
  <c r="M8" i="12" s="1"/>
  <c r="M41" i="12"/>
  <c r="M40" i="12" s="1"/>
  <c r="G180" i="12" l="1"/>
  <c r="I44" i="1"/>
  <c r="I56" i="1" s="1"/>
  <c r="I16" i="1"/>
  <c r="I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<sst xmlns="http://schemas.openxmlformats.org/spreadsheetml/2006/main" count="635" uniqueCount="333">
  <si>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</si>
  <si>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</si>
  <si>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</si>
  <si>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</si>
  <si>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</si>
  <si>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</si>
  <si>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</si>
  <si>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</si>
  <si>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</si>
  <si>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</si>
  <si>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</si>
  <si>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</si>
  <si>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</si>
  <si>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</si>
  <si>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</si>
  <si>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</si>
  <si>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</si>
  <si>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</si>
  <si>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</si>
  <si>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</si>
  <si>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</si>
  <si>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</si>
  <si>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</si>
  <si>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</si>
  <si>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</si>
  <si>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</si>
  <si>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</si>
  <si>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</si>
  <si>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</si>
  <si>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</si>
  <si>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</si>
  <si>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</si>
  <si>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</si>
  <si>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</si>
  <si>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</si>
  <si>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</si>
  <si>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</si>
  <si>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</si>
  <si>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</si>
  <si>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</si>
  <si>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</si>
  <si>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</si>
  <si>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Český Brod</t>
  </si>
  <si>
    <t>Rozpočet:</t>
  </si>
  <si>
    <t>Misto</t>
  </si>
  <si>
    <t>Oprava severní plotové zdi hřbitova Český Brod</t>
  </si>
  <si>
    <t>Město Český Brod</t>
  </si>
  <si>
    <t>Husovo náměstí 70</t>
  </si>
  <si>
    <t>28101</t>
  </si>
  <si>
    <t>00235334</t>
  </si>
  <si>
    <t>Ing. Martin Škorpík Projekt s.r.o.</t>
  </si>
  <si>
    <t>V Břízách 794</t>
  </si>
  <si>
    <t>Kolín</t>
  </si>
  <si>
    <t>28002</t>
  </si>
  <si>
    <t>05914523</t>
  </si>
  <si>
    <t>Rozpočet</t>
  </si>
  <si>
    <t>Celkem za stavbu</t>
  </si>
  <si>
    <t>CZK</t>
  </si>
  <si>
    <t>Cenová úroveň RTS</t>
  </si>
  <si>
    <t>Rekapitulace dílů</t>
  </si>
  <si>
    <t>Typ dílu</t>
  </si>
  <si>
    <t>1</t>
  </si>
  <si>
    <t>Zemní práce</t>
  </si>
  <si>
    <t>2</t>
  </si>
  <si>
    <t>Základy,zvláštní zakládání</t>
  </si>
  <si>
    <t>3</t>
  </si>
  <si>
    <t>Svislé a kompletní konstrukce</t>
  </si>
  <si>
    <t>62</t>
  </si>
  <si>
    <t>Upravy povrchů vnější</t>
  </si>
  <si>
    <t>63</t>
  </si>
  <si>
    <t>Podlahy a podlahové konstrukce</t>
  </si>
  <si>
    <t>93</t>
  </si>
  <si>
    <t>Dokončovací práce inž.staveb</t>
  </si>
  <si>
    <t>94</t>
  </si>
  <si>
    <t>Lešení a stavební výtahy</t>
  </si>
  <si>
    <t>96</t>
  </si>
  <si>
    <t>Bourání konstrukcí</t>
  </si>
  <si>
    <t>97</t>
  </si>
  <si>
    <t>Prorážení otvorů</t>
  </si>
  <si>
    <t>99</t>
  </si>
  <si>
    <t>Staveništní přesun hmot</t>
  </si>
  <si>
    <t>711</t>
  </si>
  <si>
    <t>Izolace proti vodě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</si>
  <si>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</si>
  <si>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</si>
  <si>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</si>
  <si>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</si>
  <si>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</si>
  <si>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</si>
  <si>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</si>
  <si>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</si>
  <si>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</si>
  <si>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</si>
  <si>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</si>
  <si>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</si>
  <si>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</si>
  <si>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</si>
  <si>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</si>
  <si>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</si>
  <si>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</si>
  <si>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</si>
  <si>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</si>
  <si>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</si>
  <si>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</si>
  <si>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</si>
  <si>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</si>
  <si>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</si>
  <si>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</si>
  <si>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</si>
  <si>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</si>
  <si>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</si>
  <si>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</si>
  <si>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111101111R00</t>
  </si>
  <si>
    <t>Odstranění ruderálního porostu v rovině</t>
  </si>
  <si>
    <t>m2</t>
  </si>
  <si>
    <t>POL1_0</t>
  </si>
  <si>
    <t>zemina a rostliny za hroby</t>
  </si>
  <si>
    <t>POP</t>
  </si>
  <si>
    <t>(88,8+65,8)*0,4*0,2</t>
  </si>
  <si>
    <t>VV</t>
  </si>
  <si>
    <t>111201101R00</t>
  </si>
  <si>
    <t>Odstranění křovin i s kořeny na ploše do 1000 m2</t>
  </si>
  <si>
    <t>zdivo "C" staničení 80-88,8:9*1,7*2</t>
  </si>
  <si>
    <t>111201401R00</t>
  </si>
  <si>
    <t>Spálení křovin a stromů o průměru do 100 mm</t>
  </si>
  <si>
    <t>12,4+30,6</t>
  </si>
  <si>
    <t>132201110R00</t>
  </si>
  <si>
    <t>Hloubení rýh š.do 60 cm v hor.3 do 50 m3, STROJNĚ</t>
  </si>
  <si>
    <t>m3</t>
  </si>
  <si>
    <t>zdivo "A":(8,32*15,7)*0,4*(0,9-0,6)</t>
  </si>
  <si>
    <t>zdivo "B":5,8*0,4*(0,85-0,5)</t>
  </si>
  <si>
    <t>zdivo "D":(65,8+11,8)*0,4*(0,85-0,6)</t>
  </si>
  <si>
    <t>zdivo "E":5,6*0,5*(0,85-0,6)</t>
  </si>
  <si>
    <t>132201119R00</t>
  </si>
  <si>
    <t>Přípl.za lepivost,hloubení rýh 60 cm,hor.3,STROJNĚ</t>
  </si>
  <si>
    <t>162701105R00</t>
  </si>
  <si>
    <t>Vodorovné přemístění výkopku z hor.1-4 do 10000 m</t>
  </si>
  <si>
    <t>24,94-2,26</t>
  </si>
  <si>
    <t>175101201R00</t>
  </si>
  <si>
    <t>Obsyp objektu bez prohození sypaniny</t>
  </si>
  <si>
    <t>zdivo "A":(8,32+15,7)*0,1*0,1*2</t>
  </si>
  <si>
    <t>zdivo "B":5,8*0,1*0,1*2</t>
  </si>
  <si>
    <t>zdivo "D", "E":(65,8+11,8+5,6)*0,1*0,1*2</t>
  </si>
  <si>
    <t>199000005R00</t>
  </si>
  <si>
    <t>Poplatek za skládku zeminy 1- 4</t>
  </si>
  <si>
    <t>t</t>
  </si>
  <si>
    <t>22,68*1,4</t>
  </si>
  <si>
    <t>274313511R00</t>
  </si>
  <si>
    <t xml:space="preserve">Beton základových pasů prostý C 12/15 </t>
  </si>
  <si>
    <t>zdivo "A":(8,32+15,7)*0,4*0,85</t>
  </si>
  <si>
    <t>zdivo "B":(1,33+4,7)*0,4*0,8</t>
  </si>
  <si>
    <t>zdivo "D" - staničení 88,8-154,6:65,8*0,4*0,8</t>
  </si>
  <si>
    <t>zdivo "D" - staničení 160,2-172,0:11,8*0,4*0,8</t>
  </si>
  <si>
    <t>zdivo "E" - staničení 154,6 - 160,2:5,6* 0,6*0,8</t>
  </si>
  <si>
    <t>274361821R00</t>
  </si>
  <si>
    <t>Výztuž základ. pasů z betonářské oceli 10505 (R), 1,58 kg/m</t>
  </si>
  <si>
    <t>V 16 po 0,5 m:</t>
  </si>
  <si>
    <t>224,44:225*1,58*0,001</t>
  </si>
  <si>
    <t>345231121RT2</t>
  </si>
  <si>
    <t>Zdivo plot,tvárnice, bet.zálivka,tl.190, tvárnice v barvě červená, štípané oboustranně</t>
  </si>
  <si>
    <t>zdivo "A":(8,32+15,7)*1,2</t>
  </si>
  <si>
    <t>345232121RT1</t>
  </si>
  <si>
    <t>Stříška plotu ze zákrytových desek, šířka 300 mm, včetně dodávky desek, barva červená</t>
  </si>
  <si>
    <t>m</t>
  </si>
  <si>
    <t>8,32+15,7</t>
  </si>
  <si>
    <t>311112330RT2</t>
  </si>
  <si>
    <t>Stěna z tvárnic ztraceného bednění tl. 30 cm, zalití tvárnic betonem C 16/20</t>
  </si>
  <si>
    <t>zdivo "B" - staničení -5,1 až -10,9:5,8*1,85</t>
  </si>
  <si>
    <t>zdivo "D" a "E":(65,8+11,8+5,6)*1,85</t>
  </si>
  <si>
    <t>311112315RT1</t>
  </si>
  <si>
    <t>Stěna z tvárnic ztraceného bednění tl. 15 cm, zalití tvárnic betonem C 12/15</t>
  </si>
  <si>
    <t>zdivo "E" - doplnění pro rozšíření:5,6*1,85</t>
  </si>
  <si>
    <t>345232122RT1</t>
  </si>
  <si>
    <t>Stříška plotu ze zákrytových desek, šířka 400 mm, včetně dodávky desek ZD 1 - 30 a ZD 2 - 30</t>
  </si>
  <si>
    <t>zdivo "B":5,8</t>
  </si>
  <si>
    <t>Zdivo "D":65,8+11,8</t>
  </si>
  <si>
    <t>345232123R00</t>
  </si>
  <si>
    <t>Stříška plotu ze zákrytových desek, šířka 500 mm</t>
  </si>
  <si>
    <t>zdivo "E":5,6</t>
  </si>
  <si>
    <t>311321824R00</t>
  </si>
  <si>
    <t>Železobeton nadzákladových zdí pohledový C 20/25</t>
  </si>
  <si>
    <t>koruna zdiva "D":88,8*0,69*0,075</t>
  </si>
  <si>
    <t>0,59*(0,15+0,08)/2*88,8</t>
  </si>
  <si>
    <t>311361921RT5</t>
  </si>
  <si>
    <t>Výztuž nadzákladových zdí ze svařovaných sítí, průměr drátu 6,0, oka 150/150 mm KH20</t>
  </si>
  <si>
    <t>88,8*0,69*3,03*0,001*1,05</t>
  </si>
  <si>
    <t>311361821R00</t>
  </si>
  <si>
    <t>Výztuž nadzáklad. zdí z betonářské oceli 10505 (R), 0,888kg/m</t>
  </si>
  <si>
    <t>V 12:</t>
  </si>
  <si>
    <t>zdivo "A":(8,32+15,7)*2*7*0,888*0,001</t>
  </si>
  <si>
    <t>zdivo "B", "D", "E":(5,8+65,8+11,8+5,6)*2*7*0,888*0,001</t>
  </si>
  <si>
    <t>311351111R00</t>
  </si>
  <si>
    <t>Bednění nadzákl. zdí oboustranné přesné - zřízení</t>
  </si>
  <si>
    <t>zdivo "C":(0,15+0,05+0,075)*2*88,8</t>
  </si>
  <si>
    <t>311351112R00</t>
  </si>
  <si>
    <t>Bednění nadzákl. zdí oboustranné přesné - odstr.</t>
  </si>
  <si>
    <t>311112320RT2</t>
  </si>
  <si>
    <t>Stěna z tvárnic ztraceného bednění Best, tl. 20 cm, zalití tvárnic betonem C 16/20</t>
  </si>
  <si>
    <t>zdivo "A" - napojení na základ.pás:(8,32+15,7)*0,25</t>
  </si>
  <si>
    <t>348929111R00</t>
  </si>
  <si>
    <t>Příplatek na řezání 1ks betonové tvarovky KB Blok</t>
  </si>
  <si>
    <t>kus</t>
  </si>
  <si>
    <t>622451111R00</t>
  </si>
  <si>
    <t>Omítka vnější stěn, MC, hrubá nezatřená, vyrovnávací</t>
  </si>
  <si>
    <t>stěna "C":88,8*1,67+88,8*(1,6-0,25)</t>
  </si>
  <si>
    <t>zahradní domek, staničení 0- -5,1:5,1*2,85</t>
  </si>
  <si>
    <t>622451147R00</t>
  </si>
  <si>
    <t>Omítka vnější stěn, MC, do černa pálená</t>
  </si>
  <si>
    <t>stěna "B":5,8*1,65*2</t>
  </si>
  <si>
    <t>stěna "D":(65,8+11,8)*1,65*2</t>
  </si>
  <si>
    <t>stěna "E":5,6*1,65+0,15*1,65*2</t>
  </si>
  <si>
    <t>620451211RT2</t>
  </si>
  <si>
    <t>Postřik izolací nebo konstrukcí vnějších, MC, s použitím suché maltové směsi</t>
  </si>
  <si>
    <t>624602111R00</t>
  </si>
  <si>
    <t>Tmelení dilatačních spár š. 0,5 cm, hl. 0,7 cm, silikonový tmel</t>
  </si>
  <si>
    <t>stěna "A":1,45*2+(0,05+0,1+0,3+0,5+0,05)</t>
  </si>
  <si>
    <t>stěna "C" dilatace omítky:6*1,35+6*1,67</t>
  </si>
  <si>
    <t>stěna "C" - dilatace koruny zdiva:17*0,69</t>
  </si>
  <si>
    <t>staničení 88,8:1,65*2+(0,05+0,1+0,4+0,5+0,05)</t>
  </si>
  <si>
    <t>staničení 103,9:1,65*2+(0,05+0,1+0,4+0,5+0,05)</t>
  </si>
  <si>
    <t>staničení 118,8:1,65*2+(0,05+0,1+0,4+0,5+0,05)</t>
  </si>
  <si>
    <t>staničení 133,9:1,65*2+(0,05+0,1+0,4+0,5+0,05)</t>
  </si>
  <si>
    <t>staničení 148,9:1,65*2+(0,05+0,1+0,4+0,5+0,05)</t>
  </si>
  <si>
    <t>staničení 154,6:1,65*2+(0,05+0,1+0,4+0,5+0,05)</t>
  </si>
  <si>
    <t>staničení160,2:1,65*2+(0,05+0,1+0,4+0,5+0,05)</t>
  </si>
  <si>
    <t>staničení 164,5 - 2x:(1,65*2+(0,05+0,1+0,4+0,5+0,05))*2</t>
  </si>
  <si>
    <t>staničení -6,1:1,65*2+(0,05+0,1+0,4+0,5+0,05)</t>
  </si>
  <si>
    <t>staničení -9,1:1,65*2+(0,05+0,1+0,4+0,5+0,05)</t>
  </si>
  <si>
    <t>staničení -23,2:1,45*2+(0,05+0,1+0,3+0,05+0,05)</t>
  </si>
  <si>
    <t>tmelení okapové hrny, zdivo 0 - 88,8:88*2</t>
  </si>
  <si>
    <t>627452145RT2</t>
  </si>
  <si>
    <t>Spárování plotového zdiva, spárovací maltou</t>
  </si>
  <si>
    <t>stěna "A":11,52*7*2</t>
  </si>
  <si>
    <t>0,2*20*7*2</t>
  </si>
  <si>
    <t>20*(0,1+0,3+0,05)</t>
  </si>
  <si>
    <t>12,47*7*2</t>
  </si>
  <si>
    <t>0,2*29*7*2</t>
  </si>
  <si>
    <t>29*(0,1+0,3+0,05)</t>
  </si>
  <si>
    <t>622904112R00</t>
  </si>
  <si>
    <t>Očištění fasád tlakovou vodou složitost 1 - 2</t>
  </si>
  <si>
    <t>zdivo "04":88,8*1,8*2</t>
  </si>
  <si>
    <t>zahradní domek:5,1*2,85</t>
  </si>
  <si>
    <t>620991121R00</t>
  </si>
  <si>
    <t>Zakrývání náhrobků</t>
  </si>
  <si>
    <t>12*3,5</t>
  </si>
  <si>
    <t>631317105R00</t>
  </si>
  <si>
    <t>Řezání dilatační spáry hl. 0-50 mm, beton prostý</t>
  </si>
  <si>
    <t>koruna zdiva "C":17*0,69</t>
  </si>
  <si>
    <t>omítka zdiva "D":1,65*2*4</t>
  </si>
  <si>
    <t>931961115R00</t>
  </si>
  <si>
    <t>Vložky do dilatačních spár, polystyren, tl 30 mm</t>
  </si>
  <si>
    <t>zdivo "A":0,4*0,85+1,75*0,2</t>
  </si>
  <si>
    <t>zdivo "B":0,3*1,75*2</t>
  </si>
  <si>
    <t>zdivo "D":(0,4*0,85+1,75*0,2)*5</t>
  </si>
  <si>
    <t>zdivo "D":0,3*1,75*2*4</t>
  </si>
  <si>
    <t>941941031R00</t>
  </si>
  <si>
    <t>Montáž lešení leh.řad.s podlahami,š.do 1 m, H 10 m</t>
  </si>
  <si>
    <t>staničení 0 až -10,9:10,9*1,0</t>
  </si>
  <si>
    <t>staničení 0 - 172,0:172*1</t>
  </si>
  <si>
    <t>941941191RT3</t>
  </si>
  <si>
    <t>Příplatek za každý měsíc použití lešení k pol.1031, lešení pronajaté</t>
  </si>
  <si>
    <t>941941111R00</t>
  </si>
  <si>
    <t>Pronájem lešení za den</t>
  </si>
  <si>
    <t>182,9*30</t>
  </si>
  <si>
    <t>941941831R00</t>
  </si>
  <si>
    <t>Demontáž lešení leh.řad.s podlahami,š.1 m, H 10 m</t>
  </si>
  <si>
    <t>961044111R00</t>
  </si>
  <si>
    <t>Bourání základů z betonu prostého</t>
  </si>
  <si>
    <t>staničení -19,2 až -34,9:15,7*0,3*0,6</t>
  </si>
  <si>
    <t>staničení -10,9 až -19,2:8,6*0,5*0,6</t>
  </si>
  <si>
    <t>staničení 88,8 - 124,7:35,9*0,4*0,6</t>
  </si>
  <si>
    <t>staničení 124,7-172,0:47,3*0,5*0,6</t>
  </si>
  <si>
    <t>962022391R00</t>
  </si>
  <si>
    <t>Bourání zdiva nadzákladového kamenného na MVC</t>
  </si>
  <si>
    <t>zdivo "02":8,6*0,55*1,75</t>
  </si>
  <si>
    <t>část zdivau staničení -5,1:1,1*0,5*0,7</t>
  </si>
  <si>
    <t>962032231R00</t>
  </si>
  <si>
    <t>Bourání zdiva z cihel pálených na MVC</t>
  </si>
  <si>
    <t>zdivo "01":(8,1+78,3)*0,3*1,05</t>
  </si>
  <si>
    <t>zdivo "05":9,8*0,3*(0,3+1,8)/2</t>
  </si>
  <si>
    <t>962032432R00</t>
  </si>
  <si>
    <t>Bourání zdiva z dutých cihel nebo tvárnic na MVC</t>
  </si>
  <si>
    <t>zdivo "06":47,2*0,45*1,8</t>
  </si>
  <si>
    <t>962052211R00</t>
  </si>
  <si>
    <t>Bourání koruny zdiva železobetonového</t>
  </si>
  <si>
    <t>zdivo "04", staničení 0 - 88,8:88,8*0,6*0,1</t>
  </si>
  <si>
    <t>963015111R00</t>
  </si>
  <si>
    <t>Demontáž desek koruny zdiva</t>
  </si>
  <si>
    <t>zdivo 04, staničení 0-88,8:88/0,5</t>
  </si>
  <si>
    <t>975022241R00</t>
  </si>
  <si>
    <t>Podchycení náhrobků, prkna 1"</t>
  </si>
  <si>
    <t>hrob 40VH:8</t>
  </si>
  <si>
    <t>hrob 51VH:8</t>
  </si>
  <si>
    <t>978015231R00</t>
  </si>
  <si>
    <t>Otlučení omítek vnějších MVC v složit.1-4 do 20 %</t>
  </si>
  <si>
    <t>v ceně je započetneno očištění zdiva, vyškrábíní spár</t>
  </si>
  <si>
    <t>zdivo "04" - staničení 0-88,8, exteriér hřbitova:88,8*1,8</t>
  </si>
  <si>
    <t>978015291R00</t>
  </si>
  <si>
    <t>Otlučení omítek vnějších MVC v složit.1-4 do 100 %</t>
  </si>
  <si>
    <t>zdivo "04" - staničení 0-88,8, interiér hřbitova:88,8*1,8</t>
  </si>
  <si>
    <t>979081111R00</t>
  </si>
  <si>
    <t>Odvoz suti a vybour. hmot na skládku do 1 km, skládka Hajka</t>
  </si>
  <si>
    <t>191,2+11,17</t>
  </si>
  <si>
    <t>979081121R00</t>
  </si>
  <si>
    <t>Příplatek k odvozu za každý další 1 km</t>
  </si>
  <si>
    <t>202,37*35</t>
  </si>
  <si>
    <t>979990101R00</t>
  </si>
  <si>
    <t>Poplatek za sklád.suti-směs bet.a cihel do 30x30cm</t>
  </si>
  <si>
    <t>999281105R00</t>
  </si>
  <si>
    <t>Přesun hmot pro opravy a údržbu do výšky 6 m</t>
  </si>
  <si>
    <t>95,3+181,4+48,27+0,01+0,76+0,16</t>
  </si>
  <si>
    <t>999281193R00</t>
  </si>
  <si>
    <t>Přesun hmot, opravy a údržba, příplatek do 1 km</t>
  </si>
  <si>
    <t>80% pro větší přesun:325,9*0,8</t>
  </si>
  <si>
    <t>998009101R00</t>
  </si>
  <si>
    <t>Přesun hmot lešení samostatně budovaného</t>
  </si>
  <si>
    <t>998009193R00</t>
  </si>
  <si>
    <t>Příplatek za zvětšený přesun lešení do 500 m</t>
  </si>
  <si>
    <t>711141559RZ1</t>
  </si>
  <si>
    <t>Izolace proti vlhk. vodorovná pásy přitavením, 1 vrstva - včetně dodávky Bitubitagit S 35</t>
  </si>
  <si>
    <t>zdivo "A":(8,32+15,7)*0,2</t>
  </si>
  <si>
    <t>zdivo "B":5,8*0,3</t>
  </si>
  <si>
    <t>zdivo "D":(65,8+11,8)*0,3</t>
  </si>
  <si>
    <t>zdivo "E":5,6*0,5</t>
  </si>
  <si>
    <t>005121010R</t>
  </si>
  <si>
    <t>Vybudování zařízení staveniště</t>
  </si>
  <si>
    <t>Soubor</t>
  </si>
  <si>
    <t/>
  </si>
  <si>
    <t>SUM</t>
  </si>
  <si>
    <t>POPUZIV</t>
  </si>
  <si>
    <t>END</t>
  </si>
  <si>
    <t>Výkaz výměr</t>
  </si>
  <si>
    <t>Zadání stavby pro výběr zhotovitele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</si>
</sst>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12"/>
      <name val="Arial CE"/>
      <charset val="238"/>
    </font>
    <font>
      <sz val="8"/>
      <color indexed="9"/>
      <name val="Arial CE"/>
      <charset val="238"/>
    </font>
    <font>
      <sz val="14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8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49" fontId="19" fillId="0" borderId="0" xfId="0" applyNumberFormat="1" applyFont="1" applyAlignment="1">
      <alignment wrapText="1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18" fillId="0" borderId="33" xfId="0" applyNumberFormat="1" applyFont="1" applyBorder="1" applyAlignment="1">
      <alignment vertical="top" wrapText="1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18" fillId="0" borderId="33" xfId="0" applyNumberFormat="1" applyFont="1" applyBorder="1" applyAlignment="1">
      <alignment vertical="top" wrapText="1" shrinkToFit="1"/>
    </xf>
    <xf numFmtId="164" fontId="0" fillId="3" borderId="39" xfId="0" applyNumberFormat="1" applyFill="1" applyBorder="1" applyAlignment="1">
      <alignment vertical="top" shrinkToFit="1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16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9" xfId="0" applyFont="1" applyBorder="1" applyAlignment="1">
      <alignment vertical="top" shrinkToFit="1"/>
    </xf>
    <xf numFmtId="164" fontId="16" fillId="0" borderId="39" xfId="0" applyNumberFormat="1" applyFont="1" applyBorder="1" applyAlignment="1">
      <alignment vertical="top" shrinkToFit="1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4" fontId="8" fillId="3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18" fillId="0" borderId="33" xfId="0" quotePrefix="1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6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" fontId="7" fillId="0" borderId="39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5" borderId="39" xfId="0" applyNumberFormat="1" applyFont="1" applyFill="1" applyBorder="1" applyAlignment="1"/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7" fillId="0" borderId="26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17" fillId="0" borderId="0" xfId="0" applyNumberFormat="1" applyFont="1" applyBorder="1" applyAlignment="1">
      <alignment vertical="top" wrapText="1" shrinkToFit="1"/>
    </xf>
    <xf numFmtId="4" fontId="17" fillId="0" borderId="34" xfId="0" applyNumberFormat="1" applyFont="1" applyBorder="1" applyAlignment="1">
      <alignment vertical="top" wrapText="1" shrinkToFi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  <xf numFmtId="0" fontId="20" fillId="0" borderId="0" xfId="0" applyNumberFormat="1" applyFont="1" applyAlignment="1">
      <alignment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199" t="s">
        <v>39</v>
      </c>
      <c r="B2" s="199"/>
      <c r="C2" s="199"/>
      <c r="D2" s="199"/>
      <c r="E2" s="199"/>
      <c r="F2" s="199"/>
      <c r="G2" s="199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59"/>
  <sheetViews>
    <sheetView showGridLines="0" topLeftCell="B33" zoomScaleNormal="100" zoomScaleSheetLayoutView="75" workbookViewId="0">
      <selection activeCell="B41" sqref="A41:XFD45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  <col min="52" max="52" width="93.140625" customWidth="1"/>
  </cols>
  <sheetData>
    <row r="1" spans="1:15" ht="33.75" customHeight="1" x14ac:dyDescent="0.2">
      <c r="A1" s="73" t="s">
        <v>36</v>
      </c>
      <c r="B1" s="231" t="s">
        <v>332</v>
      </c>
      <c r="C1" s="232"/>
      <c r="D1" s="232"/>
      <c r="E1" s="232"/>
      <c r="F1" s="232"/>
      <c r="G1" s="232"/>
      <c r="H1" s="232"/>
      <c r="I1" s="232"/>
      <c r="J1" s="233"/>
    </row>
    <row r="2" spans="1:15" ht="23.25" customHeight="1" x14ac:dyDescent="0.2">
      <c r="A2" s="4"/>
      <c r="B2" s="81" t="s">
        <v>40</v>
      </c>
      <c r="C2" s="82"/>
      <c r="D2" s="216" t="s">
        <v>45</v>
      </c>
      <c r="E2" s="217"/>
      <c r="F2" s="217"/>
      <c r="G2" s="217"/>
      <c r="H2" s="217"/>
      <c r="I2" s="217"/>
      <c r="J2" s="218"/>
      <c r="O2" s="2"/>
    </row>
    <row r="3" spans="1:15" ht="23.25" customHeight="1" x14ac:dyDescent="0.2">
      <c r="A3" s="4"/>
      <c r="B3" s="83" t="s">
        <v>44</v>
      </c>
      <c r="C3" s="84"/>
      <c r="D3" s="244" t="s">
        <v>42</v>
      </c>
      <c r="E3" s="245"/>
      <c r="F3" s="245"/>
      <c r="G3" s="245"/>
      <c r="H3" s="245"/>
      <c r="I3" s="245"/>
      <c r="J3" s="246"/>
    </row>
    <row r="4" spans="1:15" ht="23.25" hidden="1" customHeight="1" x14ac:dyDescent="0.2">
      <c r="A4" s="4"/>
      <c r="B4" s="85" t="s">
        <v>43</v>
      </c>
      <c r="C4" s="86"/>
      <c r="D4" s="87"/>
      <c r="E4" s="87"/>
      <c r="F4" s="88"/>
      <c r="G4" s="89"/>
      <c r="H4" s="88"/>
      <c r="I4" s="89"/>
      <c r="J4" s="90"/>
    </row>
    <row r="5" spans="1:15" ht="24" customHeight="1" x14ac:dyDescent="0.2">
      <c r="A5" s="4"/>
      <c r="B5" s="47" t="s">
        <v>21</v>
      </c>
      <c r="C5" s="5"/>
      <c r="D5" s="91" t="s">
        <v>46</v>
      </c>
      <c r="E5" s="26"/>
      <c r="F5" s="26"/>
      <c r="G5" s="26"/>
      <c r="H5" s="28" t="s">
        <v>33</v>
      </c>
      <c r="I5" s="91" t="s">
        <v>49</v>
      </c>
      <c r="J5" s="11"/>
    </row>
    <row r="6" spans="1:15" ht="15.75" customHeight="1" x14ac:dyDescent="0.2">
      <c r="A6" s="4"/>
      <c r="B6" s="41"/>
      <c r="C6" s="26"/>
      <c r="D6" s="91" t="s">
        <v>47</v>
      </c>
      <c r="E6" s="26"/>
      <c r="F6" s="26"/>
      <c r="G6" s="26"/>
      <c r="H6" s="28" t="s">
        <v>34</v>
      </c>
      <c r="I6" s="91"/>
      <c r="J6" s="11"/>
    </row>
    <row r="7" spans="1:15" ht="15.75" customHeight="1" x14ac:dyDescent="0.2">
      <c r="A7" s="4"/>
      <c r="B7" s="42"/>
      <c r="C7" s="92" t="s">
        <v>48</v>
      </c>
      <c r="D7" s="80" t="s">
        <v>42</v>
      </c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23" t="s">
        <v>50</v>
      </c>
      <c r="E11" s="223"/>
      <c r="F11" s="223"/>
      <c r="G11" s="223"/>
      <c r="H11" s="28" t="s">
        <v>33</v>
      </c>
      <c r="I11" s="94" t="s">
        <v>54</v>
      </c>
      <c r="J11" s="11"/>
    </row>
    <row r="12" spans="1:15" ht="15.75" customHeight="1" x14ac:dyDescent="0.2">
      <c r="A12" s="4"/>
      <c r="B12" s="41"/>
      <c r="C12" s="26"/>
      <c r="D12" s="242" t="s">
        <v>51</v>
      </c>
      <c r="E12" s="242"/>
      <c r="F12" s="242"/>
      <c r="G12" s="242"/>
      <c r="H12" s="28" t="s">
        <v>34</v>
      </c>
      <c r="I12" s="94"/>
      <c r="J12" s="11"/>
    </row>
    <row r="13" spans="1:15" ht="15.75" customHeight="1" x14ac:dyDescent="0.2">
      <c r="A13" s="4"/>
      <c r="B13" s="42"/>
      <c r="C13" s="93" t="s">
        <v>53</v>
      </c>
      <c r="D13" s="243" t="s">
        <v>52</v>
      </c>
      <c r="E13" s="243"/>
      <c r="F13" s="243"/>
      <c r="G13" s="243"/>
      <c r="H13" s="29"/>
      <c r="I13" s="34"/>
      <c r="J13" s="51"/>
    </row>
    <row r="14" spans="1:15" ht="24" hidden="1" customHeight="1" x14ac:dyDescent="0.2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222"/>
      <c r="F15" s="222"/>
      <c r="G15" s="240"/>
      <c r="H15" s="240"/>
      <c r="I15" s="240" t="s">
        <v>28</v>
      </c>
      <c r="J15" s="241"/>
    </row>
    <row r="16" spans="1:15" ht="23.25" customHeight="1" x14ac:dyDescent="0.2">
      <c r="A16" s="141" t="s">
        <v>23</v>
      </c>
      <c r="B16" s="142" t="s">
        <v>23</v>
      </c>
      <c r="C16" s="58"/>
      <c r="D16" s="59"/>
      <c r="E16" s="219"/>
      <c r="F16" s="220"/>
      <c r="G16" s="219"/>
      <c r="H16" s="220"/>
      <c r="I16" s="219">
        <f>SUMIF(F44:F55,A16,I44:I55)+SUMIF(F44:F55,"PSU",I44:I55)</f>
        <v>0</v>
      </c>
      <c r="J16" s="221"/>
    </row>
    <row r="17" spans="1:10" ht="23.25" customHeight="1" x14ac:dyDescent="0.2">
      <c r="A17" s="141" t="s">
        <v>24</v>
      </c>
      <c r="B17" s="142" t="s">
        <v>24</v>
      </c>
      <c r="C17" s="58"/>
      <c r="D17" s="59"/>
      <c r="E17" s="219"/>
      <c r="F17" s="220"/>
      <c r="G17" s="219"/>
      <c r="H17" s="220"/>
      <c r="I17" s="219">
        <f>SUMIF(F44:F55,A17,I44:I55)</f>
        <v>0</v>
      </c>
      <c r="J17" s="221"/>
    </row>
    <row r="18" spans="1:10" ht="23.25" customHeight="1" x14ac:dyDescent="0.2">
      <c r="A18" s="141" t="s">
        <v>25</v>
      </c>
      <c r="B18" s="142" t="s">
        <v>25</v>
      </c>
      <c r="C18" s="58"/>
      <c r="D18" s="59"/>
      <c r="E18" s="219"/>
      <c r="F18" s="220"/>
      <c r="G18" s="219"/>
      <c r="H18" s="220"/>
      <c r="I18" s="219">
        <f>SUMIF(F44:F55,A18,I44:I55)</f>
        <v>0</v>
      </c>
      <c r="J18" s="221"/>
    </row>
    <row r="19" spans="1:10" ht="23.25" customHeight="1" x14ac:dyDescent="0.2">
      <c r="A19" s="141" t="s">
        <v>83</v>
      </c>
      <c r="B19" s="142" t="s">
        <v>26</v>
      </c>
      <c r="C19" s="58"/>
      <c r="D19" s="59"/>
      <c r="E19" s="219"/>
      <c r="F19" s="220"/>
      <c r="G19" s="219"/>
      <c r="H19" s="220"/>
      <c r="I19" s="219">
        <f>SUMIF(F44:F55,A19,I44:I55)</f>
        <v>0</v>
      </c>
      <c r="J19" s="221"/>
    </row>
    <row r="20" spans="1:10" ht="23.25" customHeight="1" x14ac:dyDescent="0.2">
      <c r="A20" s="141" t="s">
        <v>84</v>
      </c>
      <c r="B20" s="142" t="s">
        <v>27</v>
      </c>
      <c r="C20" s="58"/>
      <c r="D20" s="59"/>
      <c r="E20" s="219"/>
      <c r="F20" s="220"/>
      <c r="G20" s="219"/>
      <c r="H20" s="220"/>
      <c r="I20" s="219">
        <f>SUMIF(F44:F55,A20,I44:I55)</f>
        <v>0</v>
      </c>
      <c r="J20" s="221"/>
    </row>
    <row r="21" spans="1:10" ht="23.25" customHeight="1" x14ac:dyDescent="0.2">
      <c r="A21" s="4"/>
      <c r="B21" s="74" t="s">
        <v>28</v>
      </c>
      <c r="C21" s="75"/>
      <c r="D21" s="76"/>
      <c r="E21" s="229"/>
      <c r="F21" s="238"/>
      <c r="G21" s="229"/>
      <c r="H21" s="238"/>
      <c r="I21" s="229">
        <f>SUM(I16:J20)</f>
        <v>0</v>
      </c>
      <c r="J21" s="230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227">
        <f>ZakladDPHSniVypocet</f>
        <v>0</v>
      </c>
      <c r="H23" s="228"/>
      <c r="I23" s="228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25">
        <f>ZakladDPHSni*SazbaDPH1/100</f>
        <v>0</v>
      </c>
      <c r="H24" s="226"/>
      <c r="I24" s="226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227">
        <f>ZakladDPHZaklVypocet</f>
        <v>0</v>
      </c>
      <c r="H25" s="228"/>
      <c r="I25" s="228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34">
        <f>ZakladDPHZakl*SazbaDPH2/100</f>
        <v>0</v>
      </c>
      <c r="H26" s="235"/>
      <c r="I26" s="235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236">
        <f>0</f>
        <v>0</v>
      </c>
      <c r="H27" s="236"/>
      <c r="I27" s="236"/>
      <c r="J27" s="63" t="str">
        <f t="shared" si="0"/>
        <v>CZK</v>
      </c>
    </row>
    <row r="28" spans="1:10" ht="27.75" hidden="1" customHeight="1" thickBot="1" x14ac:dyDescent="0.25">
      <c r="A28" s="4"/>
      <c r="B28" s="113" t="s">
        <v>22</v>
      </c>
      <c r="C28" s="114"/>
      <c r="D28" s="114"/>
      <c r="E28" s="115"/>
      <c r="F28" s="116"/>
      <c r="G28" s="239">
        <f>ZakladDPHSniVypocet+ZakladDPHZaklVypocet</f>
        <v>0</v>
      </c>
      <c r="H28" s="239"/>
      <c r="I28" s="239"/>
      <c r="J28" s="117" t="str">
        <f t="shared" si="0"/>
        <v>CZK</v>
      </c>
    </row>
    <row r="29" spans="1:10" ht="27.75" customHeight="1" thickBot="1" x14ac:dyDescent="0.25">
      <c r="A29" s="4"/>
      <c r="B29" s="113" t="s">
        <v>35</v>
      </c>
      <c r="C29" s="118"/>
      <c r="D29" s="118"/>
      <c r="E29" s="118"/>
      <c r="F29" s="118"/>
      <c r="G29" s="237">
        <f>ZakladDPHSni+DPHSni+ZakladDPHZakl+DPHZakl+Zaokrouhleni</f>
        <v>0</v>
      </c>
      <c r="H29" s="237"/>
      <c r="I29" s="237"/>
      <c r="J29" s="119" t="s">
        <v>57</v>
      </c>
    </row>
    <row r="30" spans="1:10" ht="22.5" customHeight="1" x14ac:dyDescent="0.25">
      <c r="A30" s="4"/>
      <c r="B30" s="277" t="s">
        <v>58</v>
      </c>
      <c r="C30" s="277"/>
      <c r="D30" s="277"/>
      <c r="E30" s="277"/>
      <c r="F30" s="277"/>
      <c r="G30" s="277"/>
      <c r="H30" s="277"/>
      <c r="I30" s="277"/>
      <c r="J30" s="277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43926</v>
      </c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224" t="s">
        <v>2</v>
      </c>
      <c r="E35" s="224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05"/>
      <c r="G37" s="105"/>
      <c r="H37" s="105"/>
      <c r="I37" s="105"/>
      <c r="J37" s="3"/>
    </row>
    <row r="38" spans="1:10" ht="25.5" hidden="1" customHeight="1" x14ac:dyDescent="0.2">
      <c r="A38" s="97" t="s">
        <v>37</v>
      </c>
      <c r="B38" s="99" t="s">
        <v>16</v>
      </c>
      <c r="C38" s="100" t="s">
        <v>5</v>
      </c>
      <c r="D38" s="101"/>
      <c r="E38" s="101"/>
      <c r="F38" s="106" t="str">
        <f>B23</f>
        <v>Základ pro sníženou DPH</v>
      </c>
      <c r="G38" s="106" t="str">
        <f>B25</f>
        <v>Základ pro základní DPH</v>
      </c>
      <c r="H38" s="107" t="s">
        <v>17</v>
      </c>
      <c r="I38" s="107" t="s">
        <v>1</v>
      </c>
      <c r="J38" s="102" t="s">
        <v>0</v>
      </c>
    </row>
    <row r="39" spans="1:10" ht="25.5" hidden="1" customHeight="1" x14ac:dyDescent="0.2">
      <c r="A39" s="97">
        <v>0</v>
      </c>
      <c r="B39" s="103" t="s">
        <v>55</v>
      </c>
      <c r="C39" s="207" t="s">
        <v>45</v>
      </c>
      <c r="D39" s="208"/>
      <c r="E39" s="208"/>
      <c r="F39" s="108">
        <f>'Rozpočet Pol'!AC180</f>
        <v>0</v>
      </c>
      <c r="G39" s="109">
        <f>'Rozpočet Pol'!AD180</f>
        <v>0</v>
      </c>
      <c r="H39" s="110">
        <f>(F39*SazbaDPH1/100)+(G39*SazbaDPH2/100)</f>
        <v>0</v>
      </c>
      <c r="I39" s="110">
        <f>F39+G39+H39</f>
        <v>0</v>
      </c>
      <c r="J39" s="104" t="str">
        <f>IF(CenaCelkemVypocet=0,"",I39/CenaCelkemVypocet*100)</f>
        <v/>
      </c>
    </row>
    <row r="40" spans="1:10" ht="25.5" hidden="1" customHeight="1" x14ac:dyDescent="0.2">
      <c r="A40" s="97"/>
      <c r="B40" s="209" t="s">
        <v>56</v>
      </c>
      <c r="C40" s="210"/>
      <c r="D40" s="210"/>
      <c r="E40" s="211"/>
      <c r="F40" s="111">
        <f>SUMIF(A39:A39,"=1",F39:F39)</f>
        <v>0</v>
      </c>
      <c r="G40" s="112">
        <f>SUMIF(A39:A39,"=1",G39:G39)</f>
        <v>0</v>
      </c>
      <c r="H40" s="112">
        <f>SUMIF(A39:A39,"=1",H39:H39)</f>
        <v>0</v>
      </c>
      <c r="I40" s="112">
        <f>SUMIF(A39:A39,"=1",I39:I39)</f>
        <v>0</v>
      </c>
      <c r="J40" s="98">
        <f>SUMIF(A39:A39,"=1",J39:J39)</f>
        <v>0</v>
      </c>
    </row>
    <row r="41" spans="1:10" ht="15.75" x14ac:dyDescent="0.25">
      <c r="B41" s="120" t="s">
        <v>59</v>
      </c>
    </row>
    <row r="43" spans="1:10" ht="25.5" customHeight="1" x14ac:dyDescent="0.2">
      <c r="A43" s="121"/>
      <c r="B43" s="125" t="s">
        <v>16</v>
      </c>
      <c r="C43" s="125" t="s">
        <v>5</v>
      </c>
      <c r="D43" s="126"/>
      <c r="E43" s="126"/>
      <c r="F43" s="129" t="s">
        <v>60</v>
      </c>
      <c r="G43" s="129"/>
      <c r="H43" s="129"/>
      <c r="I43" s="212" t="s">
        <v>28</v>
      </c>
      <c r="J43" s="212"/>
    </row>
    <row r="44" spans="1:10" ht="25.5" customHeight="1" x14ac:dyDescent="0.2">
      <c r="A44" s="122"/>
      <c r="B44" s="130" t="s">
        <v>61</v>
      </c>
      <c r="C44" s="214" t="s">
        <v>62</v>
      </c>
      <c r="D44" s="215"/>
      <c r="E44" s="215"/>
      <c r="F44" s="132" t="s">
        <v>23</v>
      </c>
      <c r="G44" s="133"/>
      <c r="H44" s="133"/>
      <c r="I44" s="213">
        <f>'Rozpočet Pol'!G8</f>
        <v>0</v>
      </c>
      <c r="J44" s="213"/>
    </row>
    <row r="45" spans="1:10" ht="25.5" customHeight="1" x14ac:dyDescent="0.2">
      <c r="A45" s="122"/>
      <c r="B45" s="124" t="s">
        <v>63</v>
      </c>
      <c r="C45" s="201" t="s">
        <v>64</v>
      </c>
      <c r="D45" s="202"/>
      <c r="E45" s="202"/>
      <c r="F45" s="134" t="s">
        <v>23</v>
      </c>
      <c r="G45" s="135"/>
      <c r="H45" s="135"/>
      <c r="I45" s="200">
        <f>'Rozpočet Pol'!G30</f>
        <v>0</v>
      </c>
      <c r="J45" s="200"/>
    </row>
    <row r="46" spans="1:10" ht="25.5" customHeight="1" x14ac:dyDescent="0.2">
      <c r="A46" s="122"/>
      <c r="B46" s="124" t="s">
        <v>65</v>
      </c>
      <c r="C46" s="201" t="s">
        <v>66</v>
      </c>
      <c r="D46" s="202"/>
      <c r="E46" s="202"/>
      <c r="F46" s="134" t="s">
        <v>23</v>
      </c>
      <c r="G46" s="135"/>
      <c r="H46" s="135"/>
      <c r="I46" s="200">
        <f>'Rozpočet Pol'!G40</f>
        <v>0</v>
      </c>
      <c r="J46" s="200"/>
    </row>
    <row r="47" spans="1:10" ht="25.5" customHeight="1" x14ac:dyDescent="0.2">
      <c r="A47" s="122"/>
      <c r="B47" s="124" t="s">
        <v>67</v>
      </c>
      <c r="C47" s="201" t="s">
        <v>68</v>
      </c>
      <c r="D47" s="202"/>
      <c r="E47" s="202"/>
      <c r="F47" s="134" t="s">
        <v>23</v>
      </c>
      <c r="G47" s="135"/>
      <c r="H47" s="135"/>
      <c r="I47" s="200">
        <f>'Rozpočet Pol'!G70</f>
        <v>0</v>
      </c>
      <c r="J47" s="200"/>
    </row>
    <row r="48" spans="1:10" ht="25.5" customHeight="1" x14ac:dyDescent="0.2">
      <c r="A48" s="122"/>
      <c r="B48" s="124" t="s">
        <v>69</v>
      </c>
      <c r="C48" s="201" t="s">
        <v>70</v>
      </c>
      <c r="D48" s="202"/>
      <c r="E48" s="202"/>
      <c r="F48" s="134" t="s">
        <v>23</v>
      </c>
      <c r="G48" s="135"/>
      <c r="H48" s="135"/>
      <c r="I48" s="200">
        <f>'Rozpočet Pol'!G112</f>
        <v>0</v>
      </c>
      <c r="J48" s="200"/>
    </row>
    <row r="49" spans="1:10" ht="25.5" customHeight="1" x14ac:dyDescent="0.2">
      <c r="A49" s="122"/>
      <c r="B49" s="124" t="s">
        <v>71</v>
      </c>
      <c r="C49" s="201" t="s">
        <v>72</v>
      </c>
      <c r="D49" s="202"/>
      <c r="E49" s="202"/>
      <c r="F49" s="134" t="s">
        <v>23</v>
      </c>
      <c r="G49" s="135"/>
      <c r="H49" s="135"/>
      <c r="I49" s="200">
        <f>'Rozpočet Pol'!G116</f>
        <v>0</v>
      </c>
      <c r="J49" s="200"/>
    </row>
    <row r="50" spans="1:10" ht="25.5" customHeight="1" x14ac:dyDescent="0.2">
      <c r="A50" s="122"/>
      <c r="B50" s="124" t="s">
        <v>73</v>
      </c>
      <c r="C50" s="201" t="s">
        <v>74</v>
      </c>
      <c r="D50" s="202"/>
      <c r="E50" s="202"/>
      <c r="F50" s="134" t="s">
        <v>23</v>
      </c>
      <c r="G50" s="135"/>
      <c r="H50" s="135"/>
      <c r="I50" s="200">
        <f>'Rozpočet Pol'!G122</f>
        <v>0</v>
      </c>
      <c r="J50" s="200"/>
    </row>
    <row r="51" spans="1:10" ht="25.5" customHeight="1" x14ac:dyDescent="0.2">
      <c r="A51" s="122"/>
      <c r="B51" s="124" t="s">
        <v>75</v>
      </c>
      <c r="C51" s="201" t="s">
        <v>76</v>
      </c>
      <c r="D51" s="202"/>
      <c r="E51" s="202"/>
      <c r="F51" s="134" t="s">
        <v>23</v>
      </c>
      <c r="G51" s="135"/>
      <c r="H51" s="135"/>
      <c r="I51" s="200">
        <f>'Rozpočet Pol'!G130</f>
        <v>0</v>
      </c>
      <c r="J51" s="200"/>
    </row>
    <row r="52" spans="1:10" ht="25.5" customHeight="1" x14ac:dyDescent="0.2">
      <c r="A52" s="122"/>
      <c r="B52" s="124" t="s">
        <v>77</v>
      </c>
      <c r="C52" s="201" t="s">
        <v>78</v>
      </c>
      <c r="D52" s="202"/>
      <c r="E52" s="202"/>
      <c r="F52" s="134" t="s">
        <v>23</v>
      </c>
      <c r="G52" s="135"/>
      <c r="H52" s="135"/>
      <c r="I52" s="200">
        <f>'Rozpočet Pol'!G148</f>
        <v>0</v>
      </c>
      <c r="J52" s="200"/>
    </row>
    <row r="53" spans="1:10" ht="25.5" customHeight="1" x14ac:dyDescent="0.2">
      <c r="A53" s="122"/>
      <c r="B53" s="124" t="s">
        <v>79</v>
      </c>
      <c r="C53" s="201" t="s">
        <v>80</v>
      </c>
      <c r="D53" s="202"/>
      <c r="E53" s="202"/>
      <c r="F53" s="134" t="s">
        <v>23</v>
      </c>
      <c r="G53" s="135"/>
      <c r="H53" s="135"/>
      <c r="I53" s="200">
        <f>'Rozpočet Pol'!G164</f>
        <v>0</v>
      </c>
      <c r="J53" s="200"/>
    </row>
    <row r="54" spans="1:10" ht="25.5" customHeight="1" x14ac:dyDescent="0.2">
      <c r="A54" s="122"/>
      <c r="B54" s="124" t="s">
        <v>81</v>
      </c>
      <c r="C54" s="201" t="s">
        <v>82</v>
      </c>
      <c r="D54" s="202"/>
      <c r="E54" s="202"/>
      <c r="F54" s="134" t="s">
        <v>24</v>
      </c>
      <c r="G54" s="135"/>
      <c r="H54" s="135"/>
      <c r="I54" s="200">
        <f>'Rozpočet Pol'!G171</f>
        <v>0</v>
      </c>
      <c r="J54" s="200"/>
    </row>
    <row r="55" spans="1:10" ht="25.5" customHeight="1" x14ac:dyDescent="0.2">
      <c r="A55" s="122"/>
      <c r="B55" s="131" t="s">
        <v>83</v>
      </c>
      <c r="C55" s="204" t="s">
        <v>26</v>
      </c>
      <c r="D55" s="205"/>
      <c r="E55" s="205"/>
      <c r="F55" s="136" t="s">
        <v>83</v>
      </c>
      <c r="G55" s="137"/>
      <c r="H55" s="137"/>
      <c r="I55" s="203">
        <f>'Rozpočet Pol'!G177</f>
        <v>0</v>
      </c>
      <c r="J55" s="203"/>
    </row>
    <row r="56" spans="1:10" ht="25.5" customHeight="1" x14ac:dyDescent="0.2">
      <c r="A56" s="123"/>
      <c r="B56" s="127" t="s">
        <v>1</v>
      </c>
      <c r="C56" s="127"/>
      <c r="D56" s="128"/>
      <c r="E56" s="128"/>
      <c r="F56" s="138"/>
      <c r="G56" s="139"/>
      <c r="H56" s="139"/>
      <c r="I56" s="206">
        <f>SUM(I44:I55)</f>
        <v>0</v>
      </c>
      <c r="J56" s="206"/>
    </row>
    <row r="57" spans="1:10" x14ac:dyDescent="0.2">
      <c r="F57" s="140"/>
      <c r="G57" s="96"/>
      <c r="H57" s="140"/>
      <c r="I57" s="96"/>
      <c r="J57" s="96"/>
    </row>
    <row r="58" spans="1:10" x14ac:dyDescent="0.2">
      <c r="F58" s="140"/>
      <c r="G58" s="96"/>
      <c r="H58" s="140"/>
      <c r="I58" s="96"/>
      <c r="J58" s="96"/>
    </row>
    <row r="59" spans="1:10" x14ac:dyDescent="0.2">
      <c r="F59" s="140"/>
      <c r="G59" s="96"/>
      <c r="H59" s="140"/>
      <c r="I59" s="96"/>
      <c r="J59" s="9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4"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C39:E39"/>
    <mergeCell ref="B40:E40"/>
    <mergeCell ref="B30:J30"/>
    <mergeCell ref="I43:J43"/>
    <mergeCell ref="I44:J44"/>
    <mergeCell ref="C44:E44"/>
    <mergeCell ref="I45:J45"/>
    <mergeCell ref="C45:E45"/>
    <mergeCell ref="I46:J46"/>
    <mergeCell ref="C46:E46"/>
    <mergeCell ref="I47:J47"/>
    <mergeCell ref="C47:E47"/>
    <mergeCell ref="I48:J48"/>
    <mergeCell ref="C48:E48"/>
    <mergeCell ref="I49:J49"/>
    <mergeCell ref="C49:E49"/>
    <mergeCell ref="I50:J50"/>
    <mergeCell ref="C50:E50"/>
    <mergeCell ref="I51:J51"/>
    <mergeCell ref="C51:E51"/>
    <mergeCell ref="I52:J52"/>
    <mergeCell ref="C52:E52"/>
    <mergeCell ref="I53:J53"/>
    <mergeCell ref="C53:E53"/>
    <mergeCell ref="I54:J54"/>
    <mergeCell ref="C54:E54"/>
    <mergeCell ref="I55:J55"/>
    <mergeCell ref="C55:E55"/>
    <mergeCell ref="I56:J56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47" t="s">
        <v>6</v>
      </c>
      <c r="B1" s="247"/>
      <c r="C1" s="248"/>
      <c r="D1" s="247"/>
      <c r="E1" s="247"/>
      <c r="F1" s="247"/>
      <c r="G1" s="247"/>
    </row>
    <row r="2" spans="1:7" ht="24.95" customHeight="1" x14ac:dyDescent="0.2">
      <c r="A2" s="79" t="s">
        <v>41</v>
      </c>
      <c r="B2" s="78"/>
      <c r="C2" s="249"/>
      <c r="D2" s="249"/>
      <c r="E2" s="249"/>
      <c r="F2" s="249"/>
      <c r="G2" s="250"/>
    </row>
    <row r="3" spans="1:7" ht="24.95" hidden="1" customHeight="1" x14ac:dyDescent="0.2">
      <c r="A3" s="79" t="s">
        <v>7</v>
      </c>
      <c r="B3" s="78"/>
      <c r="C3" s="249"/>
      <c r="D3" s="249"/>
      <c r="E3" s="249"/>
      <c r="F3" s="249"/>
      <c r="G3" s="250"/>
    </row>
    <row r="4" spans="1:7" ht="24.95" hidden="1" customHeight="1" x14ac:dyDescent="0.2">
      <c r="A4" s="79" t="s">
        <v>8</v>
      </c>
      <c r="B4" s="78"/>
      <c r="C4" s="249"/>
      <c r="D4" s="249"/>
      <c r="E4" s="249"/>
      <c r="F4" s="249"/>
      <c r="G4" s="250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190"/>
  <sheetViews>
    <sheetView tabSelected="1" workbookViewId="0">
      <selection activeCell="A2" sqref="A2"/>
    </sheetView>
  </sheetViews>
  <sheetFormatPr defaultRowHeight="12.75" outlineLevelRow="1" x14ac:dyDescent="0.2"/>
  <cols>
    <col min="1" max="1" width="4.28515625" customWidth="1"/>
    <col min="2" max="2" width="14.42578125" style="95" customWidth="1"/>
    <col min="3" max="3" width="38.28515625" style="95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6" max="21" width="0" hidden="1" customWidth="1"/>
    <col min="29" max="39" width="0" hidden="1" customWidth="1"/>
    <col min="53" max="53" width="73.42578125" customWidth="1"/>
  </cols>
  <sheetData>
    <row r="1" spans="1:60" ht="15.75" customHeight="1" x14ac:dyDescent="0.25">
      <c r="A1" s="270" t="s">
        <v>331</v>
      </c>
      <c r="B1" s="270"/>
      <c r="C1" s="270"/>
      <c r="D1" s="270"/>
      <c r="E1" s="270"/>
      <c r="F1" s="270"/>
      <c r="G1" s="270"/>
      <c r="AE1" t="s">
        <v>86</v>
      </c>
    </row>
    <row r="2" spans="1:60" ht="24.95" customHeight="1" x14ac:dyDescent="0.2">
      <c r="A2" s="145" t="s">
        <v>85</v>
      </c>
      <c r="B2" s="143"/>
      <c r="C2" s="271" t="s">
        <v>45</v>
      </c>
      <c r="D2" s="272"/>
      <c r="E2" s="272"/>
      <c r="F2" s="272"/>
      <c r="G2" s="273"/>
      <c r="AE2" t="s">
        <v>87</v>
      </c>
    </row>
    <row r="3" spans="1:60" ht="24.95" customHeight="1" x14ac:dyDescent="0.2">
      <c r="A3" s="146" t="s">
        <v>7</v>
      </c>
      <c r="B3" s="144"/>
      <c r="C3" s="274" t="s">
        <v>42</v>
      </c>
      <c r="D3" s="275"/>
      <c r="E3" s="275"/>
      <c r="F3" s="275"/>
      <c r="G3" s="276"/>
      <c r="AE3" t="s">
        <v>88</v>
      </c>
    </row>
    <row r="4" spans="1:60" ht="24.95" hidden="1" customHeight="1" x14ac:dyDescent="0.2">
      <c r="A4" s="146" t="s">
        <v>8</v>
      </c>
      <c r="B4" s="144"/>
      <c r="C4" s="274"/>
      <c r="D4" s="275"/>
      <c r="E4" s="275"/>
      <c r="F4" s="275"/>
      <c r="G4" s="276"/>
      <c r="AE4" t="s">
        <v>89</v>
      </c>
    </row>
    <row r="5" spans="1:60" hidden="1" x14ac:dyDescent="0.2">
      <c r="A5" s="147" t="s">
        <v>90</v>
      </c>
      <c r="B5" s="148"/>
      <c r="C5" s="149"/>
      <c r="D5" s="150"/>
      <c r="E5" s="150"/>
      <c r="F5" s="150"/>
      <c r="G5" s="151"/>
      <c r="AE5" t="s">
        <v>91</v>
      </c>
    </row>
    <row r="7" spans="1:60" ht="38.25" x14ac:dyDescent="0.2">
      <c r="A7" s="157" t="s">
        <v>92</v>
      </c>
      <c r="B7" s="158" t="s">
        <v>93</v>
      </c>
      <c r="C7" s="158" t="s">
        <v>94</v>
      </c>
      <c r="D7" s="157" t="s">
        <v>95</v>
      </c>
      <c r="E7" s="157" t="s">
        <v>96</v>
      </c>
      <c r="F7" s="152" t="s">
        <v>97</v>
      </c>
      <c r="G7" s="174" t="s">
        <v>28</v>
      </c>
      <c r="H7" s="175" t="s">
        <v>29</v>
      </c>
      <c r="I7" s="175" t="s">
        <v>98</v>
      </c>
      <c r="J7" s="175" t="s">
        <v>30</v>
      </c>
      <c r="K7" s="175" t="s">
        <v>99</v>
      </c>
      <c r="L7" s="175" t="s">
        <v>100</v>
      </c>
      <c r="M7" s="175" t="s">
        <v>101</v>
      </c>
      <c r="N7" s="175" t="s">
        <v>102</v>
      </c>
      <c r="O7" s="175" t="s">
        <v>103</v>
      </c>
      <c r="P7" s="175" t="s">
        <v>104</v>
      </c>
      <c r="Q7" s="175" t="s">
        <v>105</v>
      </c>
      <c r="R7" s="175" t="s">
        <v>106</v>
      </c>
      <c r="S7" s="175" t="s">
        <v>107</v>
      </c>
      <c r="T7" s="175" t="s">
        <v>108</v>
      </c>
      <c r="U7" s="160" t="s">
        <v>109</v>
      </c>
    </row>
    <row r="8" spans="1:60" x14ac:dyDescent="0.2">
      <c r="A8" s="176" t="s">
        <v>110</v>
      </c>
      <c r="B8" s="177" t="s">
        <v>61</v>
      </c>
      <c r="C8" s="178" t="s">
        <v>62</v>
      </c>
      <c r="D8" s="159"/>
      <c r="E8" s="179"/>
      <c r="F8" s="180"/>
      <c r="G8" s="180">
        <f>SUMIF(AE9:AE29,"&lt;&gt;NOR",G9:G29)</f>
        <v>0</v>
      </c>
      <c r="H8" s="180"/>
      <c r="I8" s="180">
        <f>SUM(I9:I29)</f>
        <v>0</v>
      </c>
      <c r="J8" s="180"/>
      <c r="K8" s="180">
        <f>SUM(K9:K29)</f>
        <v>0</v>
      </c>
      <c r="L8" s="180"/>
      <c r="M8" s="180">
        <f>SUM(M9:M29)</f>
        <v>0</v>
      </c>
      <c r="N8" s="159"/>
      <c r="O8" s="159">
        <f>SUM(O9:O29)</f>
        <v>2.15E-3</v>
      </c>
      <c r="P8" s="159"/>
      <c r="Q8" s="159">
        <f>SUM(Q9:Q29)</f>
        <v>0</v>
      </c>
      <c r="R8" s="159"/>
      <c r="S8" s="159"/>
      <c r="T8" s="176"/>
      <c r="U8" s="159">
        <f>SUM(U9:U29)</f>
        <v>37.47</v>
      </c>
      <c r="AE8" t="s">
        <v>111</v>
      </c>
    </row>
    <row r="9" spans="1:60" outlineLevel="1" x14ac:dyDescent="0.2">
      <c r="A9" s="154">
        <v>1</v>
      </c>
      <c r="B9" s="161" t="s">
        <v>112</v>
      </c>
      <c r="C9" s="192" t="s">
        <v>113</v>
      </c>
      <c r="D9" s="163" t="s">
        <v>114</v>
      </c>
      <c r="E9" s="168">
        <v>12.368</v>
      </c>
      <c r="F9" s="171"/>
      <c r="G9" s="172">
        <f>ROUND(E9*F9,2)</f>
        <v>0</v>
      </c>
      <c r="H9" s="171"/>
      <c r="I9" s="172">
        <f>ROUND(E9*H9,2)</f>
        <v>0</v>
      </c>
      <c r="J9" s="171"/>
      <c r="K9" s="172">
        <f>ROUND(E9*J9,2)</f>
        <v>0</v>
      </c>
      <c r="L9" s="172">
        <v>21</v>
      </c>
      <c r="M9" s="172">
        <f>G9*(1+L9/100)</f>
        <v>0</v>
      </c>
      <c r="N9" s="163">
        <v>0</v>
      </c>
      <c r="O9" s="163">
        <f>ROUND(E9*N9,5)</f>
        <v>0</v>
      </c>
      <c r="P9" s="163">
        <v>0</v>
      </c>
      <c r="Q9" s="163">
        <f>ROUND(E9*P9,5)</f>
        <v>0</v>
      </c>
      <c r="R9" s="163"/>
      <c r="S9" s="163"/>
      <c r="T9" s="164">
        <v>3.7999999999999999E-2</v>
      </c>
      <c r="U9" s="163">
        <f>ROUND(E9*T9,2)</f>
        <v>0.47</v>
      </c>
      <c r="V9" s="153"/>
      <c r="W9" s="153"/>
      <c r="X9" s="153"/>
      <c r="Y9" s="153"/>
      <c r="Z9" s="153"/>
      <c r="AA9" s="153"/>
      <c r="AB9" s="153"/>
      <c r="AC9" s="153"/>
      <c r="AD9" s="153"/>
      <c r="AE9" s="153" t="s">
        <v>115</v>
      </c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</row>
    <row r="10" spans="1:60" outlineLevel="1" x14ac:dyDescent="0.2">
      <c r="A10" s="154"/>
      <c r="B10" s="161"/>
      <c r="C10" s="251" t="s">
        <v>116</v>
      </c>
      <c r="D10" s="252"/>
      <c r="E10" s="253"/>
      <c r="F10" s="254"/>
      <c r="G10" s="255"/>
      <c r="H10" s="172"/>
      <c r="I10" s="172"/>
      <c r="J10" s="172"/>
      <c r="K10" s="172"/>
      <c r="L10" s="172"/>
      <c r="M10" s="172"/>
      <c r="N10" s="163"/>
      <c r="O10" s="163"/>
      <c r="P10" s="163"/>
      <c r="Q10" s="163"/>
      <c r="R10" s="163"/>
      <c r="S10" s="163"/>
      <c r="T10" s="164"/>
      <c r="U10" s="163"/>
      <c r="V10" s="153"/>
      <c r="W10" s="153"/>
      <c r="X10" s="153"/>
      <c r="Y10" s="153"/>
      <c r="Z10" s="153"/>
      <c r="AA10" s="153"/>
      <c r="AB10" s="153"/>
      <c r="AC10" s="153"/>
      <c r="AD10" s="153"/>
      <c r="AE10" s="153" t="s">
        <v>117</v>
      </c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6" t="str">
        <f>C10</f>
        <v>zemina a rostliny za hroby</v>
      </c>
      <c r="BB10" s="153"/>
      <c r="BC10" s="153"/>
      <c r="BD10" s="153"/>
      <c r="BE10" s="153"/>
      <c r="BF10" s="153"/>
      <c r="BG10" s="153"/>
      <c r="BH10" s="153"/>
    </row>
    <row r="11" spans="1:60" outlineLevel="1" x14ac:dyDescent="0.2">
      <c r="A11" s="154"/>
      <c r="B11" s="161"/>
      <c r="C11" s="193" t="s">
        <v>118</v>
      </c>
      <c r="D11" s="165"/>
      <c r="E11" s="169">
        <v>12.368</v>
      </c>
      <c r="F11" s="172"/>
      <c r="G11" s="172"/>
      <c r="H11" s="172"/>
      <c r="I11" s="172"/>
      <c r="J11" s="172"/>
      <c r="K11" s="172"/>
      <c r="L11" s="172"/>
      <c r="M11" s="172"/>
      <c r="N11" s="163"/>
      <c r="O11" s="163"/>
      <c r="P11" s="163"/>
      <c r="Q11" s="163"/>
      <c r="R11" s="163"/>
      <c r="S11" s="163"/>
      <c r="T11" s="164"/>
      <c r="U11" s="163"/>
      <c r="V11" s="153"/>
      <c r="W11" s="153"/>
      <c r="X11" s="153"/>
      <c r="Y11" s="153"/>
      <c r="Z11" s="153"/>
      <c r="AA11" s="153"/>
      <c r="AB11" s="153"/>
      <c r="AC11" s="153"/>
      <c r="AD11" s="153"/>
      <c r="AE11" s="153" t="s">
        <v>119</v>
      </c>
      <c r="AF11" s="153">
        <v>0</v>
      </c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</row>
    <row r="12" spans="1:60" outlineLevel="1" x14ac:dyDescent="0.2">
      <c r="A12" s="154">
        <v>2</v>
      </c>
      <c r="B12" s="161" t="s">
        <v>120</v>
      </c>
      <c r="C12" s="192" t="s">
        <v>121</v>
      </c>
      <c r="D12" s="163" t="s">
        <v>114</v>
      </c>
      <c r="E12" s="168">
        <v>30.6</v>
      </c>
      <c r="F12" s="171"/>
      <c r="G12" s="172">
        <f>ROUND(E12*F12,2)</f>
        <v>0</v>
      </c>
      <c r="H12" s="171"/>
      <c r="I12" s="172">
        <f>ROUND(E12*H12,2)</f>
        <v>0</v>
      </c>
      <c r="J12" s="171"/>
      <c r="K12" s="172">
        <f>ROUND(E12*J12,2)</f>
        <v>0</v>
      </c>
      <c r="L12" s="172">
        <v>21</v>
      </c>
      <c r="M12" s="172">
        <f>G12*(1+L12/100)</f>
        <v>0</v>
      </c>
      <c r="N12" s="163">
        <v>0</v>
      </c>
      <c r="O12" s="163">
        <f>ROUND(E12*N12,5)</f>
        <v>0</v>
      </c>
      <c r="P12" s="163">
        <v>0</v>
      </c>
      <c r="Q12" s="163">
        <f>ROUND(E12*P12,5)</f>
        <v>0</v>
      </c>
      <c r="R12" s="163"/>
      <c r="S12" s="163"/>
      <c r="T12" s="164">
        <v>0.17199999999999999</v>
      </c>
      <c r="U12" s="163">
        <f>ROUND(E12*T12,2)</f>
        <v>5.26</v>
      </c>
      <c r="V12" s="153"/>
      <c r="W12" s="153"/>
      <c r="X12" s="153"/>
      <c r="Y12" s="153"/>
      <c r="Z12" s="153"/>
      <c r="AA12" s="153"/>
      <c r="AB12" s="153"/>
      <c r="AC12" s="153"/>
      <c r="AD12" s="153"/>
      <c r="AE12" s="153" t="s">
        <v>115</v>
      </c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</row>
    <row r="13" spans="1:60" outlineLevel="1" x14ac:dyDescent="0.2">
      <c r="A13" s="154"/>
      <c r="B13" s="161"/>
      <c r="C13" s="193" t="s">
        <v>122</v>
      </c>
      <c r="D13" s="165"/>
      <c r="E13" s="169">
        <v>30.6</v>
      </c>
      <c r="F13" s="172"/>
      <c r="G13" s="172"/>
      <c r="H13" s="172"/>
      <c r="I13" s="172"/>
      <c r="J13" s="172"/>
      <c r="K13" s="172"/>
      <c r="L13" s="172"/>
      <c r="M13" s="172"/>
      <c r="N13" s="163"/>
      <c r="O13" s="163"/>
      <c r="P13" s="163"/>
      <c r="Q13" s="163"/>
      <c r="R13" s="163"/>
      <c r="S13" s="163"/>
      <c r="T13" s="164"/>
      <c r="U13" s="163"/>
      <c r="V13" s="153"/>
      <c r="W13" s="153"/>
      <c r="X13" s="153"/>
      <c r="Y13" s="153"/>
      <c r="Z13" s="153"/>
      <c r="AA13" s="153"/>
      <c r="AB13" s="153"/>
      <c r="AC13" s="153"/>
      <c r="AD13" s="153"/>
      <c r="AE13" s="153" t="s">
        <v>119</v>
      </c>
      <c r="AF13" s="153">
        <v>0</v>
      </c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</row>
    <row r="14" spans="1:60" outlineLevel="1" x14ac:dyDescent="0.2">
      <c r="A14" s="154">
        <v>3</v>
      </c>
      <c r="B14" s="161" t="s">
        <v>123</v>
      </c>
      <c r="C14" s="192" t="s">
        <v>124</v>
      </c>
      <c r="D14" s="163" t="s">
        <v>114</v>
      </c>
      <c r="E14" s="168">
        <v>43</v>
      </c>
      <c r="F14" s="171"/>
      <c r="G14" s="172">
        <f>ROUND(E14*F14,2)</f>
        <v>0</v>
      </c>
      <c r="H14" s="171"/>
      <c r="I14" s="172">
        <f>ROUND(E14*H14,2)</f>
        <v>0</v>
      </c>
      <c r="J14" s="171"/>
      <c r="K14" s="172">
        <f>ROUND(E14*J14,2)</f>
        <v>0</v>
      </c>
      <c r="L14" s="172">
        <v>21</v>
      </c>
      <c r="M14" s="172">
        <f>G14*(1+L14/100)</f>
        <v>0</v>
      </c>
      <c r="N14" s="163">
        <v>5.0000000000000002E-5</v>
      </c>
      <c r="O14" s="163">
        <f>ROUND(E14*N14,5)</f>
        <v>2.15E-3</v>
      </c>
      <c r="P14" s="163">
        <v>0</v>
      </c>
      <c r="Q14" s="163">
        <f>ROUND(E14*P14,5)</f>
        <v>0</v>
      </c>
      <c r="R14" s="163"/>
      <c r="S14" s="163"/>
      <c r="T14" s="164">
        <v>0.03</v>
      </c>
      <c r="U14" s="163">
        <f>ROUND(E14*T14,2)</f>
        <v>1.29</v>
      </c>
      <c r="V14" s="153"/>
      <c r="W14" s="153"/>
      <c r="X14" s="153"/>
      <c r="Y14" s="153"/>
      <c r="Z14" s="153"/>
      <c r="AA14" s="153"/>
      <c r="AB14" s="153"/>
      <c r="AC14" s="153"/>
      <c r="AD14" s="153"/>
      <c r="AE14" s="153" t="s">
        <v>115</v>
      </c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</row>
    <row r="15" spans="1:60" outlineLevel="1" x14ac:dyDescent="0.2">
      <c r="A15" s="154"/>
      <c r="B15" s="161"/>
      <c r="C15" s="193" t="s">
        <v>125</v>
      </c>
      <c r="D15" s="165"/>
      <c r="E15" s="169">
        <v>43</v>
      </c>
      <c r="F15" s="172"/>
      <c r="G15" s="172"/>
      <c r="H15" s="172"/>
      <c r="I15" s="172"/>
      <c r="J15" s="172"/>
      <c r="K15" s="172"/>
      <c r="L15" s="172"/>
      <c r="M15" s="172"/>
      <c r="N15" s="163"/>
      <c r="O15" s="163"/>
      <c r="P15" s="163"/>
      <c r="Q15" s="163"/>
      <c r="R15" s="163"/>
      <c r="S15" s="163"/>
      <c r="T15" s="164"/>
      <c r="U15" s="163"/>
      <c r="V15" s="153"/>
      <c r="W15" s="153"/>
      <c r="X15" s="153"/>
      <c r="Y15" s="153"/>
      <c r="Z15" s="153"/>
      <c r="AA15" s="153"/>
      <c r="AB15" s="153"/>
      <c r="AC15" s="153"/>
      <c r="AD15" s="153"/>
      <c r="AE15" s="153" t="s">
        <v>119</v>
      </c>
      <c r="AF15" s="153">
        <v>0</v>
      </c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</row>
    <row r="16" spans="1:60" outlineLevel="1" x14ac:dyDescent="0.2">
      <c r="A16" s="154">
        <v>4</v>
      </c>
      <c r="B16" s="161" t="s">
        <v>126</v>
      </c>
      <c r="C16" s="192" t="s">
        <v>127</v>
      </c>
      <c r="D16" s="163" t="s">
        <v>128</v>
      </c>
      <c r="E16" s="168">
        <v>24.94688</v>
      </c>
      <c r="F16" s="171"/>
      <c r="G16" s="172">
        <f>ROUND(E16*F16,2)</f>
        <v>0</v>
      </c>
      <c r="H16" s="171"/>
      <c r="I16" s="172">
        <f>ROUND(E16*H16,2)</f>
        <v>0</v>
      </c>
      <c r="J16" s="171"/>
      <c r="K16" s="172">
        <f>ROUND(E16*J16,2)</f>
        <v>0</v>
      </c>
      <c r="L16" s="172">
        <v>21</v>
      </c>
      <c r="M16" s="172">
        <f>G16*(1+L16/100)</f>
        <v>0</v>
      </c>
      <c r="N16" s="163">
        <v>0</v>
      </c>
      <c r="O16" s="163">
        <f>ROUND(E16*N16,5)</f>
        <v>0</v>
      </c>
      <c r="P16" s="163">
        <v>0</v>
      </c>
      <c r="Q16" s="163">
        <f>ROUND(E16*P16,5)</f>
        <v>0</v>
      </c>
      <c r="R16" s="163"/>
      <c r="S16" s="163"/>
      <c r="T16" s="164">
        <v>0.36499999999999999</v>
      </c>
      <c r="U16" s="163">
        <f>ROUND(E16*T16,2)</f>
        <v>9.11</v>
      </c>
      <c r="V16" s="153"/>
      <c r="W16" s="153"/>
      <c r="X16" s="153"/>
      <c r="Y16" s="153"/>
      <c r="Z16" s="153"/>
      <c r="AA16" s="153"/>
      <c r="AB16" s="153"/>
      <c r="AC16" s="153"/>
      <c r="AD16" s="153"/>
      <c r="AE16" s="153" t="s">
        <v>115</v>
      </c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</row>
    <row r="17" spans="1:60" outlineLevel="1" x14ac:dyDescent="0.2">
      <c r="A17" s="154"/>
      <c r="B17" s="161"/>
      <c r="C17" s="193" t="s">
        <v>129</v>
      </c>
      <c r="D17" s="165"/>
      <c r="E17" s="169">
        <v>15.67488</v>
      </c>
      <c r="F17" s="172"/>
      <c r="G17" s="172"/>
      <c r="H17" s="172"/>
      <c r="I17" s="172"/>
      <c r="J17" s="172"/>
      <c r="K17" s="172"/>
      <c r="L17" s="172"/>
      <c r="M17" s="172"/>
      <c r="N17" s="163"/>
      <c r="O17" s="163"/>
      <c r="P17" s="163"/>
      <c r="Q17" s="163"/>
      <c r="R17" s="163"/>
      <c r="S17" s="163"/>
      <c r="T17" s="164"/>
      <c r="U17" s="163"/>
      <c r="V17" s="153"/>
      <c r="W17" s="153"/>
      <c r="X17" s="153"/>
      <c r="Y17" s="153"/>
      <c r="Z17" s="153"/>
      <c r="AA17" s="153"/>
      <c r="AB17" s="153"/>
      <c r="AC17" s="153"/>
      <c r="AD17" s="153"/>
      <c r="AE17" s="153" t="s">
        <v>119</v>
      </c>
      <c r="AF17" s="153">
        <v>0</v>
      </c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</row>
    <row r="18" spans="1:60" outlineLevel="1" x14ac:dyDescent="0.2">
      <c r="A18" s="154"/>
      <c r="B18" s="161"/>
      <c r="C18" s="193" t="s">
        <v>130</v>
      </c>
      <c r="D18" s="165"/>
      <c r="E18" s="169">
        <v>0.81200000000000006</v>
      </c>
      <c r="F18" s="172"/>
      <c r="G18" s="172"/>
      <c r="H18" s="172"/>
      <c r="I18" s="172"/>
      <c r="J18" s="172"/>
      <c r="K18" s="172"/>
      <c r="L18" s="172"/>
      <c r="M18" s="172"/>
      <c r="N18" s="163"/>
      <c r="O18" s="163"/>
      <c r="P18" s="163"/>
      <c r="Q18" s="163"/>
      <c r="R18" s="163"/>
      <c r="S18" s="163"/>
      <c r="T18" s="164"/>
      <c r="U18" s="163"/>
      <c r="V18" s="153"/>
      <c r="W18" s="153"/>
      <c r="X18" s="153"/>
      <c r="Y18" s="153"/>
      <c r="Z18" s="153"/>
      <c r="AA18" s="153"/>
      <c r="AB18" s="153"/>
      <c r="AC18" s="153"/>
      <c r="AD18" s="153"/>
      <c r="AE18" s="153" t="s">
        <v>119</v>
      </c>
      <c r="AF18" s="153">
        <v>0</v>
      </c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</row>
    <row r="19" spans="1:60" outlineLevel="1" x14ac:dyDescent="0.2">
      <c r="A19" s="154"/>
      <c r="B19" s="161"/>
      <c r="C19" s="193" t="s">
        <v>131</v>
      </c>
      <c r="D19" s="165"/>
      <c r="E19" s="169">
        <v>7.76</v>
      </c>
      <c r="F19" s="172"/>
      <c r="G19" s="172"/>
      <c r="H19" s="172"/>
      <c r="I19" s="172"/>
      <c r="J19" s="172"/>
      <c r="K19" s="172"/>
      <c r="L19" s="172"/>
      <c r="M19" s="172"/>
      <c r="N19" s="163"/>
      <c r="O19" s="163"/>
      <c r="P19" s="163"/>
      <c r="Q19" s="163"/>
      <c r="R19" s="163"/>
      <c r="S19" s="163"/>
      <c r="T19" s="164"/>
      <c r="U19" s="163"/>
      <c r="V19" s="153"/>
      <c r="W19" s="153"/>
      <c r="X19" s="153"/>
      <c r="Y19" s="153"/>
      <c r="Z19" s="153"/>
      <c r="AA19" s="153"/>
      <c r="AB19" s="153"/>
      <c r="AC19" s="153"/>
      <c r="AD19" s="153"/>
      <c r="AE19" s="153" t="s">
        <v>119</v>
      </c>
      <c r="AF19" s="153">
        <v>0</v>
      </c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</row>
    <row r="20" spans="1:60" outlineLevel="1" x14ac:dyDescent="0.2">
      <c r="A20" s="154"/>
      <c r="B20" s="161"/>
      <c r="C20" s="193" t="s">
        <v>132</v>
      </c>
      <c r="D20" s="165"/>
      <c r="E20" s="169">
        <v>0.7</v>
      </c>
      <c r="F20" s="172"/>
      <c r="G20" s="172"/>
      <c r="H20" s="172"/>
      <c r="I20" s="172"/>
      <c r="J20" s="172"/>
      <c r="K20" s="172"/>
      <c r="L20" s="172"/>
      <c r="M20" s="172"/>
      <c r="N20" s="163"/>
      <c r="O20" s="163"/>
      <c r="P20" s="163"/>
      <c r="Q20" s="163"/>
      <c r="R20" s="163"/>
      <c r="S20" s="163"/>
      <c r="T20" s="164"/>
      <c r="U20" s="163"/>
      <c r="V20" s="153"/>
      <c r="W20" s="153"/>
      <c r="X20" s="153"/>
      <c r="Y20" s="153"/>
      <c r="Z20" s="153"/>
      <c r="AA20" s="153"/>
      <c r="AB20" s="153"/>
      <c r="AC20" s="153"/>
      <c r="AD20" s="153"/>
      <c r="AE20" s="153" t="s">
        <v>119</v>
      </c>
      <c r="AF20" s="153">
        <v>0</v>
      </c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</row>
    <row r="21" spans="1:60" outlineLevel="1" x14ac:dyDescent="0.2">
      <c r="A21" s="154">
        <v>5</v>
      </c>
      <c r="B21" s="161" t="s">
        <v>133</v>
      </c>
      <c r="C21" s="192" t="s">
        <v>134</v>
      </c>
      <c r="D21" s="163" t="s">
        <v>128</v>
      </c>
      <c r="E21" s="168">
        <v>24.94</v>
      </c>
      <c r="F21" s="171"/>
      <c r="G21" s="172">
        <f>ROUND(E21*F21,2)</f>
        <v>0</v>
      </c>
      <c r="H21" s="171"/>
      <c r="I21" s="172">
        <f>ROUND(E21*H21,2)</f>
        <v>0</v>
      </c>
      <c r="J21" s="171"/>
      <c r="K21" s="172">
        <f>ROUND(E21*J21,2)</f>
        <v>0</v>
      </c>
      <c r="L21" s="172">
        <v>21</v>
      </c>
      <c r="M21" s="172">
        <f>G21*(1+L21/100)</f>
        <v>0</v>
      </c>
      <c r="N21" s="163">
        <v>0</v>
      </c>
      <c r="O21" s="163">
        <f>ROUND(E21*N21,5)</f>
        <v>0</v>
      </c>
      <c r="P21" s="163">
        <v>0</v>
      </c>
      <c r="Q21" s="163">
        <f>ROUND(E21*P21,5)</f>
        <v>0</v>
      </c>
      <c r="R21" s="163"/>
      <c r="S21" s="163"/>
      <c r="T21" s="164">
        <v>0.64680000000000004</v>
      </c>
      <c r="U21" s="163">
        <f>ROUND(E21*T21,2)</f>
        <v>16.13</v>
      </c>
      <c r="V21" s="153"/>
      <c r="W21" s="153"/>
      <c r="X21" s="153"/>
      <c r="Y21" s="153"/>
      <c r="Z21" s="153"/>
      <c r="AA21" s="153"/>
      <c r="AB21" s="153"/>
      <c r="AC21" s="153"/>
      <c r="AD21" s="153"/>
      <c r="AE21" s="153" t="s">
        <v>115</v>
      </c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</row>
    <row r="22" spans="1:60" ht="22.5" outlineLevel="1" x14ac:dyDescent="0.2">
      <c r="A22" s="154">
        <v>6</v>
      </c>
      <c r="B22" s="161" t="s">
        <v>135</v>
      </c>
      <c r="C22" s="192" t="s">
        <v>136</v>
      </c>
      <c r="D22" s="163" t="s">
        <v>128</v>
      </c>
      <c r="E22" s="168">
        <v>22.68</v>
      </c>
      <c r="F22" s="171"/>
      <c r="G22" s="172">
        <f>ROUND(E22*F22,2)</f>
        <v>0</v>
      </c>
      <c r="H22" s="171"/>
      <c r="I22" s="172">
        <f>ROUND(E22*H22,2)</f>
        <v>0</v>
      </c>
      <c r="J22" s="171"/>
      <c r="K22" s="172">
        <f>ROUND(E22*J22,2)</f>
        <v>0</v>
      </c>
      <c r="L22" s="172">
        <v>21</v>
      </c>
      <c r="M22" s="172">
        <f>G22*(1+L22/100)</f>
        <v>0</v>
      </c>
      <c r="N22" s="163">
        <v>0</v>
      </c>
      <c r="O22" s="163">
        <f>ROUND(E22*N22,5)</f>
        <v>0</v>
      </c>
      <c r="P22" s="163">
        <v>0</v>
      </c>
      <c r="Q22" s="163">
        <f>ROUND(E22*P22,5)</f>
        <v>0</v>
      </c>
      <c r="R22" s="163"/>
      <c r="S22" s="163"/>
      <c r="T22" s="164">
        <v>1.0999999999999999E-2</v>
      </c>
      <c r="U22" s="163">
        <f>ROUND(E22*T22,2)</f>
        <v>0.25</v>
      </c>
      <c r="V22" s="153"/>
      <c r="W22" s="153"/>
      <c r="X22" s="153"/>
      <c r="Y22" s="153"/>
      <c r="Z22" s="153"/>
      <c r="AA22" s="153"/>
      <c r="AB22" s="153"/>
      <c r="AC22" s="153"/>
      <c r="AD22" s="153"/>
      <c r="AE22" s="153" t="s">
        <v>115</v>
      </c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</row>
    <row r="23" spans="1:60" outlineLevel="1" x14ac:dyDescent="0.2">
      <c r="A23" s="154"/>
      <c r="B23" s="161"/>
      <c r="C23" s="193" t="s">
        <v>137</v>
      </c>
      <c r="D23" s="165"/>
      <c r="E23" s="169">
        <v>22.68</v>
      </c>
      <c r="F23" s="172"/>
      <c r="G23" s="172"/>
      <c r="H23" s="172"/>
      <c r="I23" s="172"/>
      <c r="J23" s="172"/>
      <c r="K23" s="172"/>
      <c r="L23" s="172"/>
      <c r="M23" s="172"/>
      <c r="N23" s="163"/>
      <c r="O23" s="163"/>
      <c r="P23" s="163"/>
      <c r="Q23" s="163"/>
      <c r="R23" s="163"/>
      <c r="S23" s="163"/>
      <c r="T23" s="164"/>
      <c r="U23" s="163"/>
      <c r="V23" s="153"/>
      <c r="W23" s="153"/>
      <c r="X23" s="153"/>
      <c r="Y23" s="153"/>
      <c r="Z23" s="153"/>
      <c r="AA23" s="153"/>
      <c r="AB23" s="153"/>
      <c r="AC23" s="153"/>
      <c r="AD23" s="153"/>
      <c r="AE23" s="153" t="s">
        <v>119</v>
      </c>
      <c r="AF23" s="153">
        <v>0</v>
      </c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</row>
    <row r="24" spans="1:60" outlineLevel="1" x14ac:dyDescent="0.2">
      <c r="A24" s="154">
        <v>7</v>
      </c>
      <c r="B24" s="161" t="s">
        <v>138</v>
      </c>
      <c r="C24" s="192" t="s">
        <v>139</v>
      </c>
      <c r="D24" s="163" t="s">
        <v>128</v>
      </c>
      <c r="E24" s="168">
        <v>2.2604000000000002</v>
      </c>
      <c r="F24" s="171"/>
      <c r="G24" s="172">
        <f>ROUND(E24*F24,2)</f>
        <v>0</v>
      </c>
      <c r="H24" s="171"/>
      <c r="I24" s="172">
        <f>ROUND(E24*H24,2)</f>
        <v>0</v>
      </c>
      <c r="J24" s="171"/>
      <c r="K24" s="172">
        <f>ROUND(E24*J24,2)</f>
        <v>0</v>
      </c>
      <c r="L24" s="172">
        <v>21</v>
      </c>
      <c r="M24" s="172">
        <f>G24*(1+L24/100)</f>
        <v>0</v>
      </c>
      <c r="N24" s="163">
        <v>0</v>
      </c>
      <c r="O24" s="163">
        <f>ROUND(E24*N24,5)</f>
        <v>0</v>
      </c>
      <c r="P24" s="163">
        <v>0</v>
      </c>
      <c r="Q24" s="163">
        <f>ROUND(E24*P24,5)</f>
        <v>0</v>
      </c>
      <c r="R24" s="163"/>
      <c r="S24" s="163"/>
      <c r="T24" s="164">
        <v>2.1949999999999998</v>
      </c>
      <c r="U24" s="163">
        <f>ROUND(E24*T24,2)</f>
        <v>4.96</v>
      </c>
      <c r="V24" s="153"/>
      <c r="W24" s="153"/>
      <c r="X24" s="153"/>
      <c r="Y24" s="153"/>
      <c r="Z24" s="153"/>
      <c r="AA24" s="153"/>
      <c r="AB24" s="153"/>
      <c r="AC24" s="153"/>
      <c r="AD24" s="153"/>
      <c r="AE24" s="153" t="s">
        <v>115</v>
      </c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</row>
    <row r="25" spans="1:60" outlineLevel="1" x14ac:dyDescent="0.2">
      <c r="A25" s="154"/>
      <c r="B25" s="161"/>
      <c r="C25" s="193" t="s">
        <v>140</v>
      </c>
      <c r="D25" s="165"/>
      <c r="E25" s="169">
        <v>0.48039999999999999</v>
      </c>
      <c r="F25" s="172"/>
      <c r="G25" s="172"/>
      <c r="H25" s="172"/>
      <c r="I25" s="172"/>
      <c r="J25" s="172"/>
      <c r="K25" s="172"/>
      <c r="L25" s="172"/>
      <c r="M25" s="172"/>
      <c r="N25" s="163"/>
      <c r="O25" s="163"/>
      <c r="P25" s="163"/>
      <c r="Q25" s="163"/>
      <c r="R25" s="163"/>
      <c r="S25" s="163"/>
      <c r="T25" s="164"/>
      <c r="U25" s="163"/>
      <c r="V25" s="153"/>
      <c r="W25" s="153"/>
      <c r="X25" s="153"/>
      <c r="Y25" s="153"/>
      <c r="Z25" s="153"/>
      <c r="AA25" s="153"/>
      <c r="AB25" s="153"/>
      <c r="AC25" s="153"/>
      <c r="AD25" s="153"/>
      <c r="AE25" s="153" t="s">
        <v>119</v>
      </c>
      <c r="AF25" s="153">
        <v>0</v>
      </c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</row>
    <row r="26" spans="1:60" outlineLevel="1" x14ac:dyDescent="0.2">
      <c r="A26" s="154"/>
      <c r="B26" s="161"/>
      <c r="C26" s="193" t="s">
        <v>141</v>
      </c>
      <c r="D26" s="165"/>
      <c r="E26" s="169">
        <v>0.11600000000000001</v>
      </c>
      <c r="F26" s="172"/>
      <c r="G26" s="172"/>
      <c r="H26" s="172"/>
      <c r="I26" s="172"/>
      <c r="J26" s="172"/>
      <c r="K26" s="172"/>
      <c r="L26" s="172"/>
      <c r="M26" s="172"/>
      <c r="N26" s="163"/>
      <c r="O26" s="163"/>
      <c r="P26" s="163"/>
      <c r="Q26" s="163"/>
      <c r="R26" s="163"/>
      <c r="S26" s="163"/>
      <c r="T26" s="164"/>
      <c r="U26" s="163"/>
      <c r="V26" s="153"/>
      <c r="W26" s="153"/>
      <c r="X26" s="153"/>
      <c r="Y26" s="153"/>
      <c r="Z26" s="153"/>
      <c r="AA26" s="153"/>
      <c r="AB26" s="153"/>
      <c r="AC26" s="153"/>
      <c r="AD26" s="153"/>
      <c r="AE26" s="153" t="s">
        <v>119</v>
      </c>
      <c r="AF26" s="153">
        <v>0</v>
      </c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</row>
    <row r="27" spans="1:60" outlineLevel="1" x14ac:dyDescent="0.2">
      <c r="A27" s="154"/>
      <c r="B27" s="161"/>
      <c r="C27" s="193" t="s">
        <v>142</v>
      </c>
      <c r="D27" s="165"/>
      <c r="E27" s="169">
        <v>1.6639999999999999</v>
      </c>
      <c r="F27" s="172"/>
      <c r="G27" s="172"/>
      <c r="H27" s="172"/>
      <c r="I27" s="172"/>
      <c r="J27" s="172"/>
      <c r="K27" s="172"/>
      <c r="L27" s="172"/>
      <c r="M27" s="172"/>
      <c r="N27" s="163"/>
      <c r="O27" s="163"/>
      <c r="P27" s="163"/>
      <c r="Q27" s="163"/>
      <c r="R27" s="163"/>
      <c r="S27" s="163"/>
      <c r="T27" s="164"/>
      <c r="U27" s="163"/>
      <c r="V27" s="153"/>
      <c r="W27" s="153"/>
      <c r="X27" s="153"/>
      <c r="Y27" s="153"/>
      <c r="Z27" s="153"/>
      <c r="AA27" s="153"/>
      <c r="AB27" s="153"/>
      <c r="AC27" s="153"/>
      <c r="AD27" s="153"/>
      <c r="AE27" s="153" t="s">
        <v>119</v>
      </c>
      <c r="AF27" s="153">
        <v>0</v>
      </c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</row>
    <row r="28" spans="1:60" outlineLevel="1" x14ac:dyDescent="0.2">
      <c r="A28" s="154">
        <v>8</v>
      </c>
      <c r="B28" s="161" t="s">
        <v>143</v>
      </c>
      <c r="C28" s="192" t="s">
        <v>144</v>
      </c>
      <c r="D28" s="163" t="s">
        <v>145</v>
      </c>
      <c r="E28" s="168">
        <v>31.751999999999999</v>
      </c>
      <c r="F28" s="171"/>
      <c r="G28" s="172">
        <f>ROUND(E28*F28,2)</f>
        <v>0</v>
      </c>
      <c r="H28" s="171"/>
      <c r="I28" s="172">
        <f>ROUND(E28*H28,2)</f>
        <v>0</v>
      </c>
      <c r="J28" s="171"/>
      <c r="K28" s="172">
        <f>ROUND(E28*J28,2)</f>
        <v>0</v>
      </c>
      <c r="L28" s="172">
        <v>21</v>
      </c>
      <c r="M28" s="172">
        <f>G28*(1+L28/100)</f>
        <v>0</v>
      </c>
      <c r="N28" s="163">
        <v>0</v>
      </c>
      <c r="O28" s="163">
        <f>ROUND(E28*N28,5)</f>
        <v>0</v>
      </c>
      <c r="P28" s="163">
        <v>0</v>
      </c>
      <c r="Q28" s="163">
        <f>ROUND(E28*P28,5)</f>
        <v>0</v>
      </c>
      <c r="R28" s="163"/>
      <c r="S28" s="163"/>
      <c r="T28" s="164">
        <v>0</v>
      </c>
      <c r="U28" s="163">
        <f>ROUND(E28*T28,2)</f>
        <v>0</v>
      </c>
      <c r="V28" s="153"/>
      <c r="W28" s="153"/>
      <c r="X28" s="153"/>
      <c r="Y28" s="153"/>
      <c r="Z28" s="153"/>
      <c r="AA28" s="153"/>
      <c r="AB28" s="153"/>
      <c r="AC28" s="153"/>
      <c r="AD28" s="153"/>
      <c r="AE28" s="153" t="s">
        <v>115</v>
      </c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</row>
    <row r="29" spans="1:60" outlineLevel="1" x14ac:dyDescent="0.2">
      <c r="A29" s="154"/>
      <c r="B29" s="161"/>
      <c r="C29" s="193" t="s">
        <v>146</v>
      </c>
      <c r="D29" s="165"/>
      <c r="E29" s="169">
        <v>31.751999999999999</v>
      </c>
      <c r="F29" s="172"/>
      <c r="G29" s="172"/>
      <c r="H29" s="172"/>
      <c r="I29" s="172"/>
      <c r="J29" s="172"/>
      <c r="K29" s="172"/>
      <c r="L29" s="172"/>
      <c r="M29" s="172"/>
      <c r="N29" s="163"/>
      <c r="O29" s="163"/>
      <c r="P29" s="163"/>
      <c r="Q29" s="163"/>
      <c r="R29" s="163"/>
      <c r="S29" s="163"/>
      <c r="T29" s="164"/>
      <c r="U29" s="163"/>
      <c r="V29" s="153"/>
      <c r="W29" s="153"/>
      <c r="X29" s="153"/>
      <c r="Y29" s="153"/>
      <c r="Z29" s="153"/>
      <c r="AA29" s="153"/>
      <c r="AB29" s="153"/>
      <c r="AC29" s="153"/>
      <c r="AD29" s="153"/>
      <c r="AE29" s="153" t="s">
        <v>119</v>
      </c>
      <c r="AF29" s="153">
        <v>0</v>
      </c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</row>
    <row r="30" spans="1:60" x14ac:dyDescent="0.2">
      <c r="A30" s="155" t="s">
        <v>110</v>
      </c>
      <c r="B30" s="162" t="s">
        <v>63</v>
      </c>
      <c r="C30" s="194" t="s">
        <v>64</v>
      </c>
      <c r="D30" s="166"/>
      <c r="E30" s="170"/>
      <c r="F30" s="173"/>
      <c r="G30" s="173">
        <f>SUMIF(AE31:AE39,"&lt;&gt;NOR",G31:G39)</f>
        <v>0</v>
      </c>
      <c r="H30" s="173"/>
      <c r="I30" s="173">
        <f>SUM(I31:I39)</f>
        <v>0</v>
      </c>
      <c r="J30" s="173"/>
      <c r="K30" s="173">
        <f>SUM(K31:K39)</f>
        <v>0</v>
      </c>
      <c r="L30" s="173"/>
      <c r="M30" s="173">
        <f>SUM(M31:M39)</f>
        <v>0</v>
      </c>
      <c r="N30" s="166"/>
      <c r="O30" s="166">
        <f>SUM(O31:O39)</f>
        <v>95.344430000000003</v>
      </c>
      <c r="P30" s="166"/>
      <c r="Q30" s="166">
        <f>SUM(Q31:Q39)</f>
        <v>0</v>
      </c>
      <c r="R30" s="166"/>
      <c r="S30" s="166"/>
      <c r="T30" s="167"/>
      <c r="U30" s="166">
        <f>SUM(U31:U39)</f>
        <v>26.310000000000002</v>
      </c>
      <c r="AE30" t="s">
        <v>111</v>
      </c>
    </row>
    <row r="31" spans="1:60" outlineLevel="1" x14ac:dyDescent="0.2">
      <c r="A31" s="154">
        <v>9</v>
      </c>
      <c r="B31" s="161" t="s">
        <v>147</v>
      </c>
      <c r="C31" s="192" t="s">
        <v>148</v>
      </c>
      <c r="D31" s="163" t="s">
        <v>128</v>
      </c>
      <c r="E31" s="168">
        <v>37.616399999999999</v>
      </c>
      <c r="F31" s="171"/>
      <c r="G31" s="172">
        <f>ROUND(E31*F31,2)</f>
        <v>0</v>
      </c>
      <c r="H31" s="171"/>
      <c r="I31" s="172">
        <f>ROUND(E31*H31,2)</f>
        <v>0</v>
      </c>
      <c r="J31" s="171"/>
      <c r="K31" s="172">
        <f>ROUND(E31*J31,2)</f>
        <v>0</v>
      </c>
      <c r="L31" s="172">
        <v>21</v>
      </c>
      <c r="M31" s="172">
        <f>G31*(1+L31/100)</f>
        <v>0</v>
      </c>
      <c r="N31" s="163">
        <v>2.5249999999999999</v>
      </c>
      <c r="O31" s="163">
        <f>ROUND(E31*N31,5)</f>
        <v>94.981409999999997</v>
      </c>
      <c r="P31" s="163">
        <v>0</v>
      </c>
      <c r="Q31" s="163">
        <f>ROUND(E31*P31,5)</f>
        <v>0</v>
      </c>
      <c r="R31" s="163"/>
      <c r="S31" s="163"/>
      <c r="T31" s="164">
        <v>0.47699999999999998</v>
      </c>
      <c r="U31" s="163">
        <f>ROUND(E31*T31,2)</f>
        <v>17.940000000000001</v>
      </c>
      <c r="V31" s="153"/>
      <c r="W31" s="153"/>
      <c r="X31" s="153"/>
      <c r="Y31" s="153"/>
      <c r="Z31" s="153"/>
      <c r="AA31" s="153"/>
      <c r="AB31" s="153"/>
      <c r="AC31" s="153"/>
      <c r="AD31" s="153"/>
      <c r="AE31" s="153" t="s">
        <v>115</v>
      </c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</row>
    <row r="32" spans="1:60" outlineLevel="1" x14ac:dyDescent="0.2">
      <c r="A32" s="154"/>
      <c r="B32" s="161"/>
      <c r="C32" s="193" t="s">
        <v>149</v>
      </c>
      <c r="D32" s="165"/>
      <c r="E32" s="169">
        <v>8.1668000000000003</v>
      </c>
      <c r="F32" s="172"/>
      <c r="G32" s="172"/>
      <c r="H32" s="172"/>
      <c r="I32" s="172"/>
      <c r="J32" s="172"/>
      <c r="K32" s="172"/>
      <c r="L32" s="172"/>
      <c r="M32" s="172"/>
      <c r="N32" s="163"/>
      <c r="O32" s="163"/>
      <c r="P32" s="163"/>
      <c r="Q32" s="163"/>
      <c r="R32" s="163"/>
      <c r="S32" s="163"/>
      <c r="T32" s="164"/>
      <c r="U32" s="163"/>
      <c r="V32" s="153"/>
      <c r="W32" s="153"/>
      <c r="X32" s="153"/>
      <c r="Y32" s="153"/>
      <c r="Z32" s="153"/>
      <c r="AA32" s="153"/>
      <c r="AB32" s="153"/>
      <c r="AC32" s="153"/>
      <c r="AD32" s="153"/>
      <c r="AE32" s="153" t="s">
        <v>119</v>
      </c>
      <c r="AF32" s="153">
        <v>0</v>
      </c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</row>
    <row r="33" spans="1:60" outlineLevel="1" x14ac:dyDescent="0.2">
      <c r="A33" s="154"/>
      <c r="B33" s="161"/>
      <c r="C33" s="193" t="s">
        <v>150</v>
      </c>
      <c r="D33" s="165"/>
      <c r="E33" s="169">
        <v>1.9296</v>
      </c>
      <c r="F33" s="172"/>
      <c r="G33" s="172"/>
      <c r="H33" s="172"/>
      <c r="I33" s="172"/>
      <c r="J33" s="172"/>
      <c r="K33" s="172"/>
      <c r="L33" s="172"/>
      <c r="M33" s="172"/>
      <c r="N33" s="163"/>
      <c r="O33" s="163"/>
      <c r="P33" s="163"/>
      <c r="Q33" s="163"/>
      <c r="R33" s="163"/>
      <c r="S33" s="163"/>
      <c r="T33" s="164"/>
      <c r="U33" s="163"/>
      <c r="V33" s="153"/>
      <c r="W33" s="153"/>
      <c r="X33" s="153"/>
      <c r="Y33" s="153"/>
      <c r="Z33" s="153"/>
      <c r="AA33" s="153"/>
      <c r="AB33" s="153"/>
      <c r="AC33" s="153"/>
      <c r="AD33" s="153"/>
      <c r="AE33" s="153" t="s">
        <v>119</v>
      </c>
      <c r="AF33" s="153">
        <v>0</v>
      </c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</row>
    <row r="34" spans="1:60" outlineLevel="1" x14ac:dyDescent="0.2">
      <c r="A34" s="154"/>
      <c r="B34" s="161"/>
      <c r="C34" s="193" t="s">
        <v>151</v>
      </c>
      <c r="D34" s="165"/>
      <c r="E34" s="169">
        <v>21.056000000000001</v>
      </c>
      <c r="F34" s="172"/>
      <c r="G34" s="172"/>
      <c r="H34" s="172"/>
      <c r="I34" s="172"/>
      <c r="J34" s="172"/>
      <c r="K34" s="172"/>
      <c r="L34" s="172"/>
      <c r="M34" s="172"/>
      <c r="N34" s="163"/>
      <c r="O34" s="163"/>
      <c r="P34" s="163"/>
      <c r="Q34" s="163"/>
      <c r="R34" s="163"/>
      <c r="S34" s="163"/>
      <c r="T34" s="164"/>
      <c r="U34" s="163"/>
      <c r="V34" s="153"/>
      <c r="W34" s="153"/>
      <c r="X34" s="153"/>
      <c r="Y34" s="153"/>
      <c r="Z34" s="153"/>
      <c r="AA34" s="153"/>
      <c r="AB34" s="153"/>
      <c r="AC34" s="153"/>
      <c r="AD34" s="153"/>
      <c r="AE34" s="153" t="s">
        <v>119</v>
      </c>
      <c r="AF34" s="153">
        <v>0</v>
      </c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</row>
    <row r="35" spans="1:60" outlineLevel="1" x14ac:dyDescent="0.2">
      <c r="A35" s="154"/>
      <c r="B35" s="161"/>
      <c r="C35" s="193" t="s">
        <v>152</v>
      </c>
      <c r="D35" s="165"/>
      <c r="E35" s="169">
        <v>3.7759999999999998</v>
      </c>
      <c r="F35" s="172"/>
      <c r="G35" s="172"/>
      <c r="H35" s="172"/>
      <c r="I35" s="172"/>
      <c r="J35" s="172"/>
      <c r="K35" s="172"/>
      <c r="L35" s="172"/>
      <c r="M35" s="172"/>
      <c r="N35" s="163"/>
      <c r="O35" s="163"/>
      <c r="P35" s="163"/>
      <c r="Q35" s="163"/>
      <c r="R35" s="163"/>
      <c r="S35" s="163"/>
      <c r="T35" s="164"/>
      <c r="U35" s="163"/>
      <c r="V35" s="153"/>
      <c r="W35" s="153"/>
      <c r="X35" s="153"/>
      <c r="Y35" s="153"/>
      <c r="Z35" s="153"/>
      <c r="AA35" s="153"/>
      <c r="AB35" s="153"/>
      <c r="AC35" s="153"/>
      <c r="AD35" s="153"/>
      <c r="AE35" s="153" t="s">
        <v>119</v>
      </c>
      <c r="AF35" s="153">
        <v>0</v>
      </c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</row>
    <row r="36" spans="1:60" outlineLevel="1" x14ac:dyDescent="0.2">
      <c r="A36" s="154"/>
      <c r="B36" s="161"/>
      <c r="C36" s="193" t="s">
        <v>153</v>
      </c>
      <c r="D36" s="165"/>
      <c r="E36" s="169">
        <v>2.6880000000000002</v>
      </c>
      <c r="F36" s="172"/>
      <c r="G36" s="172"/>
      <c r="H36" s="172"/>
      <c r="I36" s="172"/>
      <c r="J36" s="172"/>
      <c r="K36" s="172"/>
      <c r="L36" s="172"/>
      <c r="M36" s="172"/>
      <c r="N36" s="163"/>
      <c r="O36" s="163"/>
      <c r="P36" s="163"/>
      <c r="Q36" s="163"/>
      <c r="R36" s="163"/>
      <c r="S36" s="163"/>
      <c r="T36" s="164"/>
      <c r="U36" s="163"/>
      <c r="V36" s="153"/>
      <c r="W36" s="153"/>
      <c r="X36" s="153"/>
      <c r="Y36" s="153"/>
      <c r="Z36" s="153"/>
      <c r="AA36" s="153"/>
      <c r="AB36" s="153"/>
      <c r="AC36" s="153"/>
      <c r="AD36" s="153"/>
      <c r="AE36" s="153" t="s">
        <v>119</v>
      </c>
      <c r="AF36" s="153">
        <v>0</v>
      </c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</row>
    <row r="37" spans="1:60" ht="22.5" outlineLevel="1" x14ac:dyDescent="0.2">
      <c r="A37" s="154">
        <v>10</v>
      </c>
      <c r="B37" s="161" t="s">
        <v>154</v>
      </c>
      <c r="C37" s="192" t="s">
        <v>155</v>
      </c>
      <c r="D37" s="163" t="s">
        <v>145</v>
      </c>
      <c r="E37" s="168">
        <v>0.35549999999999998</v>
      </c>
      <c r="F37" s="171"/>
      <c r="G37" s="172">
        <f>ROUND(E37*F37,2)</f>
        <v>0</v>
      </c>
      <c r="H37" s="171"/>
      <c r="I37" s="172">
        <f>ROUND(E37*H37,2)</f>
        <v>0</v>
      </c>
      <c r="J37" s="171"/>
      <c r="K37" s="172">
        <f>ROUND(E37*J37,2)</f>
        <v>0</v>
      </c>
      <c r="L37" s="172">
        <v>21</v>
      </c>
      <c r="M37" s="172">
        <f>G37*(1+L37/100)</f>
        <v>0</v>
      </c>
      <c r="N37" s="163">
        <v>1.0211600000000001</v>
      </c>
      <c r="O37" s="163">
        <f>ROUND(E37*N37,5)</f>
        <v>0.36302000000000001</v>
      </c>
      <c r="P37" s="163">
        <v>0</v>
      </c>
      <c r="Q37" s="163">
        <f>ROUND(E37*P37,5)</f>
        <v>0</v>
      </c>
      <c r="R37" s="163"/>
      <c r="S37" s="163"/>
      <c r="T37" s="164">
        <v>23.530999999999999</v>
      </c>
      <c r="U37" s="163">
        <f>ROUND(E37*T37,2)</f>
        <v>8.3699999999999992</v>
      </c>
      <c r="V37" s="153"/>
      <c r="W37" s="153"/>
      <c r="X37" s="153"/>
      <c r="Y37" s="153"/>
      <c r="Z37" s="153"/>
      <c r="AA37" s="153"/>
      <c r="AB37" s="153"/>
      <c r="AC37" s="153"/>
      <c r="AD37" s="153"/>
      <c r="AE37" s="153" t="s">
        <v>115</v>
      </c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</row>
    <row r="38" spans="1:60" outlineLevel="1" x14ac:dyDescent="0.2">
      <c r="A38" s="154"/>
      <c r="B38" s="161"/>
      <c r="C38" s="193" t="s">
        <v>156</v>
      </c>
      <c r="D38" s="165"/>
      <c r="E38" s="169"/>
      <c r="F38" s="172"/>
      <c r="G38" s="172"/>
      <c r="H38" s="172"/>
      <c r="I38" s="172"/>
      <c r="J38" s="172"/>
      <c r="K38" s="172"/>
      <c r="L38" s="172"/>
      <c r="M38" s="172"/>
      <c r="N38" s="163"/>
      <c r="O38" s="163"/>
      <c r="P38" s="163"/>
      <c r="Q38" s="163"/>
      <c r="R38" s="163"/>
      <c r="S38" s="163"/>
      <c r="T38" s="164"/>
      <c r="U38" s="163"/>
      <c r="V38" s="153"/>
      <c r="W38" s="153"/>
      <c r="X38" s="153"/>
      <c r="Y38" s="153"/>
      <c r="Z38" s="153"/>
      <c r="AA38" s="153"/>
      <c r="AB38" s="153"/>
      <c r="AC38" s="153"/>
      <c r="AD38" s="153"/>
      <c r="AE38" s="153" t="s">
        <v>119</v>
      </c>
      <c r="AF38" s="153">
        <v>0</v>
      </c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</row>
    <row r="39" spans="1:60" outlineLevel="1" x14ac:dyDescent="0.2">
      <c r="A39" s="154"/>
      <c r="B39" s="161"/>
      <c r="C39" s="193" t="s">
        <v>157</v>
      </c>
      <c r="D39" s="165"/>
      <c r="E39" s="169">
        <v>0.35549999999999998</v>
      </c>
      <c r="F39" s="172"/>
      <c r="G39" s="172"/>
      <c r="H39" s="172"/>
      <c r="I39" s="172"/>
      <c r="J39" s="172"/>
      <c r="K39" s="172"/>
      <c r="L39" s="172"/>
      <c r="M39" s="172"/>
      <c r="N39" s="163"/>
      <c r="O39" s="163"/>
      <c r="P39" s="163"/>
      <c r="Q39" s="163"/>
      <c r="R39" s="163"/>
      <c r="S39" s="163"/>
      <c r="T39" s="164"/>
      <c r="U39" s="163"/>
      <c r="V39" s="153"/>
      <c r="W39" s="153"/>
      <c r="X39" s="153"/>
      <c r="Y39" s="153"/>
      <c r="Z39" s="153"/>
      <c r="AA39" s="153"/>
      <c r="AB39" s="153"/>
      <c r="AC39" s="153"/>
      <c r="AD39" s="153"/>
      <c r="AE39" s="153" t="s">
        <v>119</v>
      </c>
      <c r="AF39" s="153">
        <v>0</v>
      </c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</row>
    <row r="40" spans="1:60" x14ac:dyDescent="0.2">
      <c r="A40" s="155" t="s">
        <v>110</v>
      </c>
      <c r="B40" s="162" t="s">
        <v>65</v>
      </c>
      <c r="C40" s="194" t="s">
        <v>66</v>
      </c>
      <c r="D40" s="166"/>
      <c r="E40" s="170"/>
      <c r="F40" s="173"/>
      <c r="G40" s="173">
        <f>SUMIF(AE41:AE69,"&lt;&gt;NOR",G41:G69)</f>
        <v>0</v>
      </c>
      <c r="H40" s="173"/>
      <c r="I40" s="173">
        <f>SUM(I41:I69)</f>
        <v>0</v>
      </c>
      <c r="J40" s="173"/>
      <c r="K40" s="173">
        <f>SUM(K41:K69)</f>
        <v>0</v>
      </c>
      <c r="L40" s="173"/>
      <c r="M40" s="173">
        <f>SUM(M41:M69)</f>
        <v>0</v>
      </c>
      <c r="N40" s="166"/>
      <c r="O40" s="166">
        <f>SUM(O41:O69)</f>
        <v>181.36724000000001</v>
      </c>
      <c r="P40" s="166"/>
      <c r="Q40" s="166">
        <f>SUM(Q41:Q69)</f>
        <v>0</v>
      </c>
      <c r="R40" s="166"/>
      <c r="S40" s="166"/>
      <c r="T40" s="167"/>
      <c r="U40" s="166">
        <f>SUM(U41:U69)</f>
        <v>318.70999999999998</v>
      </c>
      <c r="AE40" t="s">
        <v>111</v>
      </c>
    </row>
    <row r="41" spans="1:60" ht="22.5" outlineLevel="1" x14ac:dyDescent="0.2">
      <c r="A41" s="154">
        <v>11</v>
      </c>
      <c r="B41" s="161" t="s">
        <v>158</v>
      </c>
      <c r="C41" s="192" t="s">
        <v>159</v>
      </c>
      <c r="D41" s="163" t="s">
        <v>114</v>
      </c>
      <c r="E41" s="168">
        <v>28.824000000000002</v>
      </c>
      <c r="F41" s="171"/>
      <c r="G41" s="172">
        <f>ROUND(E41*F41,2)</f>
        <v>0</v>
      </c>
      <c r="H41" s="171"/>
      <c r="I41" s="172">
        <f>ROUND(E41*H41,2)</f>
        <v>0</v>
      </c>
      <c r="J41" s="171"/>
      <c r="K41" s="172">
        <f>ROUND(E41*J41,2)</f>
        <v>0</v>
      </c>
      <c r="L41" s="172">
        <v>21</v>
      </c>
      <c r="M41" s="172">
        <f>G41*(1+L41/100)</f>
        <v>0</v>
      </c>
      <c r="N41" s="163">
        <v>0.45145000000000002</v>
      </c>
      <c r="O41" s="163">
        <f>ROUND(E41*N41,5)</f>
        <v>13.012589999999999</v>
      </c>
      <c r="P41" s="163">
        <v>0</v>
      </c>
      <c r="Q41" s="163">
        <f>ROUND(E41*P41,5)</f>
        <v>0</v>
      </c>
      <c r="R41" s="163"/>
      <c r="S41" s="163"/>
      <c r="T41" s="164">
        <v>0.9</v>
      </c>
      <c r="U41" s="163">
        <f>ROUND(E41*T41,2)</f>
        <v>25.94</v>
      </c>
      <c r="V41" s="153"/>
      <c r="W41" s="153"/>
      <c r="X41" s="153"/>
      <c r="Y41" s="153"/>
      <c r="Z41" s="153"/>
      <c r="AA41" s="153"/>
      <c r="AB41" s="153"/>
      <c r="AC41" s="153"/>
      <c r="AD41" s="153"/>
      <c r="AE41" s="153" t="s">
        <v>115</v>
      </c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</row>
    <row r="42" spans="1:60" outlineLevel="1" x14ac:dyDescent="0.2">
      <c r="A42" s="154"/>
      <c r="B42" s="161"/>
      <c r="C42" s="193" t="s">
        <v>160</v>
      </c>
      <c r="D42" s="165"/>
      <c r="E42" s="169">
        <v>28.824000000000002</v>
      </c>
      <c r="F42" s="172"/>
      <c r="G42" s="172"/>
      <c r="H42" s="172"/>
      <c r="I42" s="172"/>
      <c r="J42" s="172"/>
      <c r="K42" s="172"/>
      <c r="L42" s="172"/>
      <c r="M42" s="172"/>
      <c r="N42" s="163"/>
      <c r="O42" s="163"/>
      <c r="P42" s="163"/>
      <c r="Q42" s="163"/>
      <c r="R42" s="163"/>
      <c r="S42" s="163"/>
      <c r="T42" s="164"/>
      <c r="U42" s="163"/>
      <c r="V42" s="153"/>
      <c r="W42" s="153"/>
      <c r="X42" s="153"/>
      <c r="Y42" s="153"/>
      <c r="Z42" s="153"/>
      <c r="AA42" s="153"/>
      <c r="AB42" s="153"/>
      <c r="AC42" s="153"/>
      <c r="AD42" s="153"/>
      <c r="AE42" s="153" t="s">
        <v>119</v>
      </c>
      <c r="AF42" s="153">
        <v>0</v>
      </c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</row>
    <row r="43" spans="1:60" ht="22.5" outlineLevel="1" x14ac:dyDescent="0.2">
      <c r="A43" s="154">
        <v>12</v>
      </c>
      <c r="B43" s="161" t="s">
        <v>161</v>
      </c>
      <c r="C43" s="192" t="s">
        <v>162</v>
      </c>
      <c r="D43" s="163" t="s">
        <v>163</v>
      </c>
      <c r="E43" s="168">
        <v>24.02</v>
      </c>
      <c r="F43" s="171"/>
      <c r="G43" s="172">
        <f>ROUND(E43*F43,2)</f>
        <v>0</v>
      </c>
      <c r="H43" s="171"/>
      <c r="I43" s="172">
        <f>ROUND(E43*H43,2)</f>
        <v>0</v>
      </c>
      <c r="J43" s="171"/>
      <c r="K43" s="172">
        <f>ROUND(E43*J43,2)</f>
        <v>0</v>
      </c>
      <c r="L43" s="172">
        <v>21</v>
      </c>
      <c r="M43" s="172">
        <f>G43*(1+L43/100)</f>
        <v>0</v>
      </c>
      <c r="N43" s="163">
        <v>5.3670000000000002E-2</v>
      </c>
      <c r="O43" s="163">
        <f>ROUND(E43*N43,5)</f>
        <v>1.28915</v>
      </c>
      <c r="P43" s="163">
        <v>0</v>
      </c>
      <c r="Q43" s="163">
        <f>ROUND(E43*P43,5)</f>
        <v>0</v>
      </c>
      <c r="R43" s="163"/>
      <c r="S43" s="163"/>
      <c r="T43" s="164">
        <v>0.23899999999999999</v>
      </c>
      <c r="U43" s="163">
        <f>ROUND(E43*T43,2)</f>
        <v>5.74</v>
      </c>
      <c r="V43" s="153"/>
      <c r="W43" s="153"/>
      <c r="X43" s="153"/>
      <c r="Y43" s="153"/>
      <c r="Z43" s="153"/>
      <c r="AA43" s="153"/>
      <c r="AB43" s="153"/>
      <c r="AC43" s="153"/>
      <c r="AD43" s="153"/>
      <c r="AE43" s="153" t="s">
        <v>115</v>
      </c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</row>
    <row r="44" spans="1:60" outlineLevel="1" x14ac:dyDescent="0.2">
      <c r="A44" s="154"/>
      <c r="B44" s="161"/>
      <c r="C44" s="193" t="s">
        <v>164</v>
      </c>
      <c r="D44" s="165"/>
      <c r="E44" s="169">
        <v>24.02</v>
      </c>
      <c r="F44" s="172"/>
      <c r="G44" s="172"/>
      <c r="H44" s="172"/>
      <c r="I44" s="172"/>
      <c r="J44" s="172"/>
      <c r="K44" s="172"/>
      <c r="L44" s="172"/>
      <c r="M44" s="172"/>
      <c r="N44" s="163"/>
      <c r="O44" s="163"/>
      <c r="P44" s="163"/>
      <c r="Q44" s="163"/>
      <c r="R44" s="163"/>
      <c r="S44" s="163"/>
      <c r="T44" s="164"/>
      <c r="U44" s="163"/>
      <c r="V44" s="153"/>
      <c r="W44" s="153"/>
      <c r="X44" s="153"/>
      <c r="Y44" s="153"/>
      <c r="Z44" s="153"/>
      <c r="AA44" s="153"/>
      <c r="AB44" s="153"/>
      <c r="AC44" s="153"/>
      <c r="AD44" s="153"/>
      <c r="AE44" s="153" t="s">
        <v>119</v>
      </c>
      <c r="AF44" s="153">
        <v>0</v>
      </c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</row>
    <row r="45" spans="1:60" ht="22.5" outlineLevel="1" x14ac:dyDescent="0.2">
      <c r="A45" s="154">
        <v>13</v>
      </c>
      <c r="B45" s="161" t="s">
        <v>165</v>
      </c>
      <c r="C45" s="192" t="s">
        <v>166</v>
      </c>
      <c r="D45" s="163" t="s">
        <v>114</v>
      </c>
      <c r="E45" s="168">
        <v>164.65</v>
      </c>
      <c r="F45" s="171"/>
      <c r="G45" s="172">
        <f>ROUND(E45*F45,2)</f>
        <v>0</v>
      </c>
      <c r="H45" s="171"/>
      <c r="I45" s="172">
        <f>ROUND(E45*H45,2)</f>
        <v>0</v>
      </c>
      <c r="J45" s="171"/>
      <c r="K45" s="172">
        <f>ROUND(E45*J45,2)</f>
        <v>0</v>
      </c>
      <c r="L45" s="172">
        <v>21</v>
      </c>
      <c r="M45" s="172">
        <f>G45*(1+L45/100)</f>
        <v>0</v>
      </c>
      <c r="N45" s="163">
        <v>0.75124999999999997</v>
      </c>
      <c r="O45" s="163">
        <f>ROUND(E45*N45,5)</f>
        <v>123.69331</v>
      </c>
      <c r="P45" s="163">
        <v>0</v>
      </c>
      <c r="Q45" s="163">
        <f>ROUND(E45*P45,5)</f>
        <v>0</v>
      </c>
      <c r="R45" s="163"/>
      <c r="S45" s="163"/>
      <c r="T45" s="164">
        <v>0.93400000000000005</v>
      </c>
      <c r="U45" s="163">
        <f>ROUND(E45*T45,2)</f>
        <v>153.78</v>
      </c>
      <c r="V45" s="153"/>
      <c r="W45" s="153"/>
      <c r="X45" s="153"/>
      <c r="Y45" s="153"/>
      <c r="Z45" s="153"/>
      <c r="AA45" s="153"/>
      <c r="AB45" s="153"/>
      <c r="AC45" s="153"/>
      <c r="AD45" s="153"/>
      <c r="AE45" s="153" t="s">
        <v>115</v>
      </c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</row>
    <row r="46" spans="1:60" outlineLevel="1" x14ac:dyDescent="0.2">
      <c r="A46" s="154"/>
      <c r="B46" s="161"/>
      <c r="C46" s="193" t="s">
        <v>167</v>
      </c>
      <c r="D46" s="165"/>
      <c r="E46" s="169">
        <v>10.73</v>
      </c>
      <c r="F46" s="172"/>
      <c r="G46" s="172"/>
      <c r="H46" s="172"/>
      <c r="I46" s="172"/>
      <c r="J46" s="172"/>
      <c r="K46" s="172"/>
      <c r="L46" s="172"/>
      <c r="M46" s="172"/>
      <c r="N46" s="163"/>
      <c r="O46" s="163"/>
      <c r="P46" s="163"/>
      <c r="Q46" s="163"/>
      <c r="R46" s="163"/>
      <c r="S46" s="163"/>
      <c r="T46" s="164"/>
      <c r="U46" s="163"/>
      <c r="V46" s="153"/>
      <c r="W46" s="153"/>
      <c r="X46" s="153"/>
      <c r="Y46" s="153"/>
      <c r="Z46" s="153"/>
      <c r="AA46" s="153"/>
      <c r="AB46" s="153"/>
      <c r="AC46" s="153"/>
      <c r="AD46" s="153"/>
      <c r="AE46" s="153" t="s">
        <v>119</v>
      </c>
      <c r="AF46" s="153">
        <v>0</v>
      </c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</row>
    <row r="47" spans="1:60" outlineLevel="1" x14ac:dyDescent="0.2">
      <c r="A47" s="154"/>
      <c r="B47" s="161"/>
      <c r="C47" s="193" t="s">
        <v>168</v>
      </c>
      <c r="D47" s="165"/>
      <c r="E47" s="169">
        <v>153.91999999999999</v>
      </c>
      <c r="F47" s="172"/>
      <c r="G47" s="172"/>
      <c r="H47" s="172"/>
      <c r="I47" s="172"/>
      <c r="J47" s="172"/>
      <c r="K47" s="172"/>
      <c r="L47" s="172"/>
      <c r="M47" s="172"/>
      <c r="N47" s="163"/>
      <c r="O47" s="163"/>
      <c r="P47" s="163"/>
      <c r="Q47" s="163"/>
      <c r="R47" s="163"/>
      <c r="S47" s="163"/>
      <c r="T47" s="164"/>
      <c r="U47" s="163"/>
      <c r="V47" s="153"/>
      <c r="W47" s="153"/>
      <c r="X47" s="153"/>
      <c r="Y47" s="153"/>
      <c r="Z47" s="153"/>
      <c r="AA47" s="153"/>
      <c r="AB47" s="153"/>
      <c r="AC47" s="153"/>
      <c r="AD47" s="153"/>
      <c r="AE47" s="153" t="s">
        <v>119</v>
      </c>
      <c r="AF47" s="153">
        <v>0</v>
      </c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3"/>
      <c r="BH47" s="153"/>
    </row>
    <row r="48" spans="1:60" ht="22.5" outlineLevel="1" x14ac:dyDescent="0.2">
      <c r="A48" s="154">
        <v>14</v>
      </c>
      <c r="B48" s="161" t="s">
        <v>169</v>
      </c>
      <c r="C48" s="192" t="s">
        <v>170</v>
      </c>
      <c r="D48" s="163" t="s">
        <v>114</v>
      </c>
      <c r="E48" s="168">
        <v>10.36</v>
      </c>
      <c r="F48" s="171"/>
      <c r="G48" s="172">
        <f>ROUND(E48*F48,2)</f>
        <v>0</v>
      </c>
      <c r="H48" s="171"/>
      <c r="I48" s="172">
        <f>ROUND(E48*H48,2)</f>
        <v>0</v>
      </c>
      <c r="J48" s="171"/>
      <c r="K48" s="172">
        <f>ROUND(E48*J48,2)</f>
        <v>0</v>
      </c>
      <c r="L48" s="172">
        <v>21</v>
      </c>
      <c r="M48" s="172">
        <f>G48*(1+L48/100)</f>
        <v>0</v>
      </c>
      <c r="N48" s="163">
        <v>0.37564999999999998</v>
      </c>
      <c r="O48" s="163">
        <f>ROUND(E48*N48,5)</f>
        <v>3.8917299999999999</v>
      </c>
      <c r="P48" s="163">
        <v>0</v>
      </c>
      <c r="Q48" s="163">
        <f>ROUND(E48*P48,5)</f>
        <v>0</v>
      </c>
      <c r="R48" s="163"/>
      <c r="S48" s="163"/>
      <c r="T48" s="164">
        <v>0.59599999999999997</v>
      </c>
      <c r="U48" s="163">
        <f>ROUND(E48*T48,2)</f>
        <v>6.17</v>
      </c>
      <c r="V48" s="153"/>
      <c r="W48" s="153"/>
      <c r="X48" s="153"/>
      <c r="Y48" s="153"/>
      <c r="Z48" s="153"/>
      <c r="AA48" s="153"/>
      <c r="AB48" s="153"/>
      <c r="AC48" s="153"/>
      <c r="AD48" s="153"/>
      <c r="AE48" s="153" t="s">
        <v>115</v>
      </c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3"/>
      <c r="BD48" s="153"/>
      <c r="BE48" s="153"/>
      <c r="BF48" s="153"/>
      <c r="BG48" s="153"/>
      <c r="BH48" s="153"/>
    </row>
    <row r="49" spans="1:60" outlineLevel="1" x14ac:dyDescent="0.2">
      <c r="A49" s="154"/>
      <c r="B49" s="161"/>
      <c r="C49" s="193" t="s">
        <v>171</v>
      </c>
      <c r="D49" s="165"/>
      <c r="E49" s="169">
        <v>10.36</v>
      </c>
      <c r="F49" s="172"/>
      <c r="G49" s="172"/>
      <c r="H49" s="172"/>
      <c r="I49" s="172"/>
      <c r="J49" s="172"/>
      <c r="K49" s="172"/>
      <c r="L49" s="172"/>
      <c r="M49" s="172"/>
      <c r="N49" s="163"/>
      <c r="O49" s="163"/>
      <c r="P49" s="163"/>
      <c r="Q49" s="163"/>
      <c r="R49" s="163"/>
      <c r="S49" s="163"/>
      <c r="T49" s="164"/>
      <c r="U49" s="163"/>
      <c r="V49" s="153"/>
      <c r="W49" s="153"/>
      <c r="X49" s="153"/>
      <c r="Y49" s="153"/>
      <c r="Z49" s="153"/>
      <c r="AA49" s="153"/>
      <c r="AB49" s="153"/>
      <c r="AC49" s="153"/>
      <c r="AD49" s="153"/>
      <c r="AE49" s="153" t="s">
        <v>119</v>
      </c>
      <c r="AF49" s="153">
        <v>0</v>
      </c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</row>
    <row r="50" spans="1:60" ht="22.5" outlineLevel="1" x14ac:dyDescent="0.2">
      <c r="A50" s="154">
        <v>15</v>
      </c>
      <c r="B50" s="161" t="s">
        <v>172</v>
      </c>
      <c r="C50" s="192" t="s">
        <v>173</v>
      </c>
      <c r="D50" s="163" t="s">
        <v>163</v>
      </c>
      <c r="E50" s="168">
        <v>83.4</v>
      </c>
      <c r="F50" s="171"/>
      <c r="G50" s="172">
        <f>ROUND(E50*F50,2)</f>
        <v>0</v>
      </c>
      <c r="H50" s="171"/>
      <c r="I50" s="172">
        <f>ROUND(E50*H50,2)</f>
        <v>0</v>
      </c>
      <c r="J50" s="171"/>
      <c r="K50" s="172">
        <f>ROUND(E50*J50,2)</f>
        <v>0</v>
      </c>
      <c r="L50" s="172">
        <v>21</v>
      </c>
      <c r="M50" s="172">
        <f>G50*(1+L50/100)</f>
        <v>0</v>
      </c>
      <c r="N50" s="163">
        <v>6.7269999999999996E-2</v>
      </c>
      <c r="O50" s="163">
        <f>ROUND(E50*N50,5)</f>
        <v>5.6103199999999998</v>
      </c>
      <c r="P50" s="163">
        <v>0</v>
      </c>
      <c r="Q50" s="163">
        <f>ROUND(E50*P50,5)</f>
        <v>0</v>
      </c>
      <c r="R50" s="163"/>
      <c r="S50" s="163"/>
      <c r="T50" s="164">
        <v>0.23899999999999999</v>
      </c>
      <c r="U50" s="163">
        <f>ROUND(E50*T50,2)</f>
        <v>19.93</v>
      </c>
      <c r="V50" s="153"/>
      <c r="W50" s="153"/>
      <c r="X50" s="153"/>
      <c r="Y50" s="153"/>
      <c r="Z50" s="153"/>
      <c r="AA50" s="153"/>
      <c r="AB50" s="153"/>
      <c r="AC50" s="153"/>
      <c r="AD50" s="153"/>
      <c r="AE50" s="153" t="s">
        <v>115</v>
      </c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</row>
    <row r="51" spans="1:60" outlineLevel="1" x14ac:dyDescent="0.2">
      <c r="A51" s="154"/>
      <c r="B51" s="161"/>
      <c r="C51" s="193" t="s">
        <v>174</v>
      </c>
      <c r="D51" s="165"/>
      <c r="E51" s="169">
        <v>5.8</v>
      </c>
      <c r="F51" s="172"/>
      <c r="G51" s="172"/>
      <c r="H51" s="172"/>
      <c r="I51" s="172"/>
      <c r="J51" s="172"/>
      <c r="K51" s="172"/>
      <c r="L51" s="172"/>
      <c r="M51" s="172"/>
      <c r="N51" s="163"/>
      <c r="O51" s="163"/>
      <c r="P51" s="163"/>
      <c r="Q51" s="163"/>
      <c r="R51" s="163"/>
      <c r="S51" s="163"/>
      <c r="T51" s="164"/>
      <c r="U51" s="163"/>
      <c r="V51" s="153"/>
      <c r="W51" s="153"/>
      <c r="X51" s="153"/>
      <c r="Y51" s="153"/>
      <c r="Z51" s="153"/>
      <c r="AA51" s="153"/>
      <c r="AB51" s="153"/>
      <c r="AC51" s="153"/>
      <c r="AD51" s="153"/>
      <c r="AE51" s="153" t="s">
        <v>119</v>
      </c>
      <c r="AF51" s="153">
        <v>0</v>
      </c>
      <c r="AG51" s="153"/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53"/>
      <c r="BE51" s="153"/>
      <c r="BF51" s="153"/>
      <c r="BG51" s="153"/>
      <c r="BH51" s="153"/>
    </row>
    <row r="52" spans="1:60" outlineLevel="1" x14ac:dyDescent="0.2">
      <c r="A52" s="154"/>
      <c r="B52" s="161"/>
      <c r="C52" s="193" t="s">
        <v>175</v>
      </c>
      <c r="D52" s="165"/>
      <c r="E52" s="169">
        <v>77.599999999999994</v>
      </c>
      <c r="F52" s="172"/>
      <c r="G52" s="172"/>
      <c r="H52" s="172"/>
      <c r="I52" s="172"/>
      <c r="J52" s="172"/>
      <c r="K52" s="172"/>
      <c r="L52" s="172"/>
      <c r="M52" s="172"/>
      <c r="N52" s="163"/>
      <c r="O52" s="163"/>
      <c r="P52" s="163"/>
      <c r="Q52" s="163"/>
      <c r="R52" s="163"/>
      <c r="S52" s="163"/>
      <c r="T52" s="164"/>
      <c r="U52" s="163"/>
      <c r="V52" s="153"/>
      <c r="W52" s="153"/>
      <c r="X52" s="153"/>
      <c r="Y52" s="153"/>
      <c r="Z52" s="153"/>
      <c r="AA52" s="153"/>
      <c r="AB52" s="153"/>
      <c r="AC52" s="153"/>
      <c r="AD52" s="153"/>
      <c r="AE52" s="153" t="s">
        <v>119</v>
      </c>
      <c r="AF52" s="153">
        <v>0</v>
      </c>
      <c r="AG52" s="153"/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  <c r="BA52" s="153"/>
      <c r="BB52" s="153"/>
      <c r="BC52" s="153"/>
      <c r="BD52" s="153"/>
      <c r="BE52" s="153"/>
      <c r="BF52" s="153"/>
      <c r="BG52" s="153"/>
      <c r="BH52" s="153"/>
    </row>
    <row r="53" spans="1:60" outlineLevel="1" x14ac:dyDescent="0.2">
      <c r="A53" s="154">
        <v>16</v>
      </c>
      <c r="B53" s="161" t="s">
        <v>176</v>
      </c>
      <c r="C53" s="192" t="s">
        <v>177</v>
      </c>
      <c r="D53" s="163" t="s">
        <v>163</v>
      </c>
      <c r="E53" s="168">
        <v>5.6</v>
      </c>
      <c r="F53" s="171"/>
      <c r="G53" s="172">
        <f>ROUND(E53*F53,2)</f>
        <v>0</v>
      </c>
      <c r="H53" s="171"/>
      <c r="I53" s="172">
        <f>ROUND(E53*H53,2)</f>
        <v>0</v>
      </c>
      <c r="J53" s="171"/>
      <c r="K53" s="172">
        <f>ROUND(E53*J53,2)</f>
        <v>0</v>
      </c>
      <c r="L53" s="172">
        <v>21</v>
      </c>
      <c r="M53" s="172">
        <f>G53*(1+L53/100)</f>
        <v>0</v>
      </c>
      <c r="N53" s="163">
        <v>8.9569999999999997E-2</v>
      </c>
      <c r="O53" s="163">
        <f>ROUND(E53*N53,5)</f>
        <v>0.50158999999999998</v>
      </c>
      <c r="P53" s="163">
        <v>0</v>
      </c>
      <c r="Q53" s="163">
        <f>ROUND(E53*P53,5)</f>
        <v>0</v>
      </c>
      <c r="R53" s="163"/>
      <c r="S53" s="163"/>
      <c r="T53" s="164">
        <v>0.23899999999999999</v>
      </c>
      <c r="U53" s="163">
        <f>ROUND(E53*T53,2)</f>
        <v>1.34</v>
      </c>
      <c r="V53" s="153"/>
      <c r="W53" s="153"/>
      <c r="X53" s="153"/>
      <c r="Y53" s="153"/>
      <c r="Z53" s="153"/>
      <c r="AA53" s="153"/>
      <c r="AB53" s="153"/>
      <c r="AC53" s="153"/>
      <c r="AD53" s="153"/>
      <c r="AE53" s="153" t="s">
        <v>115</v>
      </c>
      <c r="AF53" s="153"/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</row>
    <row r="54" spans="1:60" outlineLevel="1" x14ac:dyDescent="0.2">
      <c r="A54" s="154"/>
      <c r="B54" s="161"/>
      <c r="C54" s="193" t="s">
        <v>178</v>
      </c>
      <c r="D54" s="165"/>
      <c r="E54" s="169">
        <v>5.6</v>
      </c>
      <c r="F54" s="172"/>
      <c r="G54" s="172"/>
      <c r="H54" s="172"/>
      <c r="I54" s="172"/>
      <c r="J54" s="172"/>
      <c r="K54" s="172"/>
      <c r="L54" s="172"/>
      <c r="M54" s="172"/>
      <c r="N54" s="163"/>
      <c r="O54" s="163"/>
      <c r="P54" s="163"/>
      <c r="Q54" s="163"/>
      <c r="R54" s="163"/>
      <c r="S54" s="163"/>
      <c r="T54" s="164"/>
      <c r="U54" s="163"/>
      <c r="V54" s="153"/>
      <c r="W54" s="153"/>
      <c r="X54" s="153"/>
      <c r="Y54" s="153"/>
      <c r="Z54" s="153"/>
      <c r="AA54" s="153"/>
      <c r="AB54" s="153"/>
      <c r="AC54" s="153"/>
      <c r="AD54" s="153"/>
      <c r="AE54" s="153" t="s">
        <v>119</v>
      </c>
      <c r="AF54" s="153">
        <v>0</v>
      </c>
      <c r="AG54" s="153"/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  <c r="BC54" s="153"/>
      <c r="BD54" s="153"/>
      <c r="BE54" s="153"/>
      <c r="BF54" s="153"/>
      <c r="BG54" s="153"/>
      <c r="BH54" s="153"/>
    </row>
    <row r="55" spans="1:60" outlineLevel="1" x14ac:dyDescent="0.2">
      <c r="A55" s="154">
        <v>17</v>
      </c>
      <c r="B55" s="161" t="s">
        <v>179</v>
      </c>
      <c r="C55" s="192" t="s">
        <v>180</v>
      </c>
      <c r="D55" s="163" t="s">
        <v>128</v>
      </c>
      <c r="E55" s="168">
        <v>10.620480000000001</v>
      </c>
      <c r="F55" s="171"/>
      <c r="G55" s="172">
        <f>ROUND(E55*F55,2)</f>
        <v>0</v>
      </c>
      <c r="H55" s="171"/>
      <c r="I55" s="172">
        <f>ROUND(E55*H55,2)</f>
        <v>0</v>
      </c>
      <c r="J55" s="171"/>
      <c r="K55" s="172">
        <f>ROUND(E55*J55,2)</f>
        <v>0</v>
      </c>
      <c r="L55" s="172">
        <v>21</v>
      </c>
      <c r="M55" s="172">
        <f>G55*(1+L55/100)</f>
        <v>0</v>
      </c>
      <c r="N55" s="163">
        <v>2.5327000000000002</v>
      </c>
      <c r="O55" s="163">
        <f>ROUND(E55*N55,5)</f>
        <v>26.898489999999999</v>
      </c>
      <c r="P55" s="163">
        <v>0</v>
      </c>
      <c r="Q55" s="163">
        <f>ROUND(E55*P55,5)</f>
        <v>0</v>
      </c>
      <c r="R55" s="163"/>
      <c r="S55" s="163"/>
      <c r="T55" s="164">
        <v>1.212</v>
      </c>
      <c r="U55" s="163">
        <f>ROUND(E55*T55,2)</f>
        <v>12.87</v>
      </c>
      <c r="V55" s="153"/>
      <c r="W55" s="153"/>
      <c r="X55" s="153"/>
      <c r="Y55" s="153"/>
      <c r="Z55" s="153"/>
      <c r="AA55" s="153"/>
      <c r="AB55" s="153"/>
      <c r="AC55" s="153"/>
      <c r="AD55" s="153"/>
      <c r="AE55" s="153" t="s">
        <v>115</v>
      </c>
      <c r="AF55" s="153"/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  <c r="BC55" s="153"/>
      <c r="BD55" s="153"/>
      <c r="BE55" s="153"/>
      <c r="BF55" s="153"/>
      <c r="BG55" s="153"/>
      <c r="BH55" s="153"/>
    </row>
    <row r="56" spans="1:60" outlineLevel="1" x14ac:dyDescent="0.2">
      <c r="A56" s="154"/>
      <c r="B56" s="161"/>
      <c r="C56" s="193" t="s">
        <v>181</v>
      </c>
      <c r="D56" s="165"/>
      <c r="E56" s="169">
        <v>4.5953999999999997</v>
      </c>
      <c r="F56" s="172"/>
      <c r="G56" s="172"/>
      <c r="H56" s="172"/>
      <c r="I56" s="172"/>
      <c r="J56" s="172"/>
      <c r="K56" s="172"/>
      <c r="L56" s="172"/>
      <c r="M56" s="172"/>
      <c r="N56" s="163"/>
      <c r="O56" s="163"/>
      <c r="P56" s="163"/>
      <c r="Q56" s="163"/>
      <c r="R56" s="163"/>
      <c r="S56" s="163"/>
      <c r="T56" s="164"/>
      <c r="U56" s="163"/>
      <c r="V56" s="153"/>
      <c r="W56" s="153"/>
      <c r="X56" s="153"/>
      <c r="Y56" s="153"/>
      <c r="Z56" s="153"/>
      <c r="AA56" s="153"/>
      <c r="AB56" s="153"/>
      <c r="AC56" s="153"/>
      <c r="AD56" s="153"/>
      <c r="AE56" s="153" t="s">
        <v>119</v>
      </c>
      <c r="AF56" s="153">
        <v>0</v>
      </c>
      <c r="AG56" s="153"/>
      <c r="AH56" s="153"/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3"/>
      <c r="AT56" s="153"/>
      <c r="AU56" s="153"/>
      <c r="AV56" s="153"/>
      <c r="AW56" s="153"/>
      <c r="AX56" s="153"/>
      <c r="AY56" s="153"/>
      <c r="AZ56" s="153"/>
      <c r="BA56" s="153"/>
      <c r="BB56" s="153"/>
      <c r="BC56" s="153"/>
      <c r="BD56" s="153"/>
      <c r="BE56" s="153"/>
      <c r="BF56" s="153"/>
      <c r="BG56" s="153"/>
      <c r="BH56" s="153"/>
    </row>
    <row r="57" spans="1:60" outlineLevel="1" x14ac:dyDescent="0.2">
      <c r="A57" s="154"/>
      <c r="B57" s="161"/>
      <c r="C57" s="193" t="s">
        <v>182</v>
      </c>
      <c r="D57" s="165"/>
      <c r="E57" s="169">
        <v>6.02508</v>
      </c>
      <c r="F57" s="172"/>
      <c r="G57" s="172"/>
      <c r="H57" s="172"/>
      <c r="I57" s="172"/>
      <c r="J57" s="172"/>
      <c r="K57" s="172"/>
      <c r="L57" s="172"/>
      <c r="M57" s="172"/>
      <c r="N57" s="163"/>
      <c r="O57" s="163"/>
      <c r="P57" s="163"/>
      <c r="Q57" s="163"/>
      <c r="R57" s="163"/>
      <c r="S57" s="163"/>
      <c r="T57" s="164"/>
      <c r="U57" s="163"/>
      <c r="V57" s="153"/>
      <c r="W57" s="153"/>
      <c r="X57" s="153"/>
      <c r="Y57" s="153"/>
      <c r="Z57" s="153"/>
      <c r="AA57" s="153"/>
      <c r="AB57" s="153"/>
      <c r="AC57" s="153"/>
      <c r="AD57" s="153"/>
      <c r="AE57" s="153" t="s">
        <v>119</v>
      </c>
      <c r="AF57" s="153">
        <v>0</v>
      </c>
      <c r="AG57" s="153"/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53"/>
      <c r="BE57" s="153"/>
      <c r="BF57" s="153"/>
      <c r="BG57" s="153"/>
      <c r="BH57" s="153"/>
    </row>
    <row r="58" spans="1:60" ht="22.5" outlineLevel="1" x14ac:dyDescent="0.2">
      <c r="A58" s="154">
        <v>18</v>
      </c>
      <c r="B58" s="161" t="s">
        <v>183</v>
      </c>
      <c r="C58" s="192" t="s">
        <v>184</v>
      </c>
      <c r="D58" s="163" t="s">
        <v>145</v>
      </c>
      <c r="E58" s="168">
        <v>0.19493686800000001</v>
      </c>
      <c r="F58" s="171"/>
      <c r="G58" s="172">
        <f>ROUND(E58*F58,2)</f>
        <v>0</v>
      </c>
      <c r="H58" s="171"/>
      <c r="I58" s="172">
        <f>ROUND(E58*H58,2)</f>
        <v>0</v>
      </c>
      <c r="J58" s="171"/>
      <c r="K58" s="172">
        <f>ROUND(E58*J58,2)</f>
        <v>0</v>
      </c>
      <c r="L58" s="172">
        <v>21</v>
      </c>
      <c r="M58" s="172">
        <f>G58*(1+L58/100)</f>
        <v>0</v>
      </c>
      <c r="N58" s="163">
        <v>1.0566</v>
      </c>
      <c r="O58" s="163">
        <f>ROUND(E58*N58,5)</f>
        <v>0.20596999999999999</v>
      </c>
      <c r="P58" s="163">
        <v>0</v>
      </c>
      <c r="Q58" s="163">
        <f>ROUND(E58*P58,5)</f>
        <v>0</v>
      </c>
      <c r="R58" s="163"/>
      <c r="S58" s="163"/>
      <c r="T58" s="164">
        <v>15.231</v>
      </c>
      <c r="U58" s="163">
        <f>ROUND(E58*T58,2)</f>
        <v>2.97</v>
      </c>
      <c r="V58" s="153"/>
      <c r="W58" s="153"/>
      <c r="X58" s="153"/>
      <c r="Y58" s="153"/>
      <c r="Z58" s="153"/>
      <c r="AA58" s="153"/>
      <c r="AB58" s="153"/>
      <c r="AC58" s="153"/>
      <c r="AD58" s="153"/>
      <c r="AE58" s="153" t="s">
        <v>115</v>
      </c>
      <c r="AF58" s="153"/>
      <c r="AG58" s="153"/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153"/>
      <c r="BF58" s="153"/>
      <c r="BG58" s="153"/>
      <c r="BH58" s="153"/>
    </row>
    <row r="59" spans="1:60" outlineLevel="1" x14ac:dyDescent="0.2">
      <c r="A59" s="154"/>
      <c r="B59" s="161"/>
      <c r="C59" s="193" t="s">
        <v>185</v>
      </c>
      <c r="D59" s="165"/>
      <c r="E59" s="169">
        <v>0.19493686800000001</v>
      </c>
      <c r="F59" s="172"/>
      <c r="G59" s="172"/>
      <c r="H59" s="172"/>
      <c r="I59" s="172"/>
      <c r="J59" s="172"/>
      <c r="K59" s="172"/>
      <c r="L59" s="172"/>
      <c r="M59" s="172"/>
      <c r="N59" s="163"/>
      <c r="O59" s="163"/>
      <c r="P59" s="163"/>
      <c r="Q59" s="163"/>
      <c r="R59" s="163"/>
      <c r="S59" s="163"/>
      <c r="T59" s="164"/>
      <c r="U59" s="163"/>
      <c r="V59" s="153"/>
      <c r="W59" s="153"/>
      <c r="X59" s="153"/>
      <c r="Y59" s="153"/>
      <c r="Z59" s="153"/>
      <c r="AA59" s="153"/>
      <c r="AB59" s="153"/>
      <c r="AC59" s="153"/>
      <c r="AD59" s="153"/>
      <c r="AE59" s="153" t="s">
        <v>119</v>
      </c>
      <c r="AF59" s="153">
        <v>0</v>
      </c>
      <c r="AG59" s="153"/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3"/>
      <c r="BE59" s="153"/>
      <c r="BF59" s="153"/>
      <c r="BG59" s="153"/>
      <c r="BH59" s="153"/>
    </row>
    <row r="60" spans="1:60" ht="22.5" outlineLevel="1" x14ac:dyDescent="0.2">
      <c r="A60" s="154">
        <v>19</v>
      </c>
      <c r="B60" s="161" t="s">
        <v>186</v>
      </c>
      <c r="C60" s="192" t="s">
        <v>187</v>
      </c>
      <c r="D60" s="163" t="s">
        <v>145</v>
      </c>
      <c r="E60" s="168">
        <v>1.40506464</v>
      </c>
      <c r="F60" s="171"/>
      <c r="G60" s="172">
        <f>ROUND(E60*F60,2)</f>
        <v>0</v>
      </c>
      <c r="H60" s="171"/>
      <c r="I60" s="172">
        <f>ROUND(E60*H60,2)</f>
        <v>0</v>
      </c>
      <c r="J60" s="171"/>
      <c r="K60" s="172">
        <f>ROUND(E60*J60,2)</f>
        <v>0</v>
      </c>
      <c r="L60" s="172">
        <v>21</v>
      </c>
      <c r="M60" s="172">
        <f>G60*(1+L60/100)</f>
        <v>0</v>
      </c>
      <c r="N60" s="163">
        <v>1.0202899999999999</v>
      </c>
      <c r="O60" s="163">
        <f>ROUND(E60*N60,5)</f>
        <v>1.43357</v>
      </c>
      <c r="P60" s="163">
        <v>0</v>
      </c>
      <c r="Q60" s="163">
        <f>ROUND(E60*P60,5)</f>
        <v>0</v>
      </c>
      <c r="R60" s="163"/>
      <c r="S60" s="163"/>
      <c r="T60" s="164">
        <v>25.271000000000001</v>
      </c>
      <c r="U60" s="163">
        <f>ROUND(E60*T60,2)</f>
        <v>35.51</v>
      </c>
      <c r="V60" s="153"/>
      <c r="W60" s="153"/>
      <c r="X60" s="153"/>
      <c r="Y60" s="153"/>
      <c r="Z60" s="153"/>
      <c r="AA60" s="153"/>
      <c r="AB60" s="153"/>
      <c r="AC60" s="153"/>
      <c r="AD60" s="153"/>
      <c r="AE60" s="153" t="s">
        <v>115</v>
      </c>
      <c r="AF60" s="153"/>
      <c r="AG60" s="153"/>
      <c r="AH60" s="153"/>
      <c r="AI60" s="153"/>
      <c r="AJ60" s="153"/>
      <c r="AK60" s="153"/>
      <c r="AL60" s="153"/>
      <c r="AM60" s="153"/>
      <c r="AN60" s="153"/>
      <c r="AO60" s="153"/>
      <c r="AP60" s="153"/>
      <c r="AQ60" s="153"/>
      <c r="AR60" s="153"/>
      <c r="AS60" s="153"/>
      <c r="AT60" s="153"/>
      <c r="AU60" s="153"/>
      <c r="AV60" s="153"/>
      <c r="AW60" s="153"/>
      <c r="AX60" s="153"/>
      <c r="AY60" s="153"/>
      <c r="AZ60" s="153"/>
      <c r="BA60" s="153"/>
      <c r="BB60" s="153"/>
      <c r="BC60" s="153"/>
      <c r="BD60" s="153"/>
      <c r="BE60" s="153"/>
      <c r="BF60" s="153"/>
      <c r="BG60" s="153"/>
      <c r="BH60" s="153"/>
    </row>
    <row r="61" spans="1:60" outlineLevel="1" x14ac:dyDescent="0.2">
      <c r="A61" s="154"/>
      <c r="B61" s="161"/>
      <c r="C61" s="193" t="s">
        <v>188</v>
      </c>
      <c r="D61" s="165"/>
      <c r="E61" s="169"/>
      <c r="F61" s="172"/>
      <c r="G61" s="172"/>
      <c r="H61" s="172"/>
      <c r="I61" s="172"/>
      <c r="J61" s="172"/>
      <c r="K61" s="172"/>
      <c r="L61" s="172"/>
      <c r="M61" s="172"/>
      <c r="N61" s="163"/>
      <c r="O61" s="163"/>
      <c r="P61" s="163"/>
      <c r="Q61" s="163"/>
      <c r="R61" s="163"/>
      <c r="S61" s="163"/>
      <c r="T61" s="164"/>
      <c r="U61" s="163"/>
      <c r="V61" s="153"/>
      <c r="W61" s="153"/>
      <c r="X61" s="153"/>
      <c r="Y61" s="153"/>
      <c r="Z61" s="153"/>
      <c r="AA61" s="153"/>
      <c r="AB61" s="153"/>
      <c r="AC61" s="153"/>
      <c r="AD61" s="153"/>
      <c r="AE61" s="153" t="s">
        <v>119</v>
      </c>
      <c r="AF61" s="153">
        <v>0</v>
      </c>
      <c r="AG61" s="153"/>
      <c r="AH61" s="153"/>
      <c r="AI61" s="153"/>
      <c r="AJ61" s="153"/>
      <c r="AK61" s="153"/>
      <c r="AL61" s="153"/>
      <c r="AM61" s="153"/>
      <c r="AN61" s="153"/>
      <c r="AO61" s="153"/>
      <c r="AP61" s="153"/>
      <c r="AQ61" s="153"/>
      <c r="AR61" s="153"/>
      <c r="AS61" s="153"/>
      <c r="AT61" s="153"/>
      <c r="AU61" s="153"/>
      <c r="AV61" s="153"/>
      <c r="AW61" s="153"/>
      <c r="AX61" s="153"/>
      <c r="AY61" s="153"/>
      <c r="AZ61" s="153"/>
      <c r="BA61" s="153"/>
      <c r="BB61" s="153"/>
      <c r="BC61" s="153"/>
      <c r="BD61" s="153"/>
      <c r="BE61" s="153"/>
      <c r="BF61" s="153"/>
      <c r="BG61" s="153"/>
      <c r="BH61" s="153"/>
    </row>
    <row r="62" spans="1:60" outlineLevel="1" x14ac:dyDescent="0.2">
      <c r="A62" s="154"/>
      <c r="B62" s="161"/>
      <c r="C62" s="193" t="s">
        <v>189</v>
      </c>
      <c r="D62" s="165"/>
      <c r="E62" s="169">
        <v>0.29861663999999999</v>
      </c>
      <c r="F62" s="172"/>
      <c r="G62" s="172"/>
      <c r="H62" s="172"/>
      <c r="I62" s="172"/>
      <c r="J62" s="172"/>
      <c r="K62" s="172"/>
      <c r="L62" s="172"/>
      <c r="M62" s="172"/>
      <c r="N62" s="163"/>
      <c r="O62" s="163"/>
      <c r="P62" s="163"/>
      <c r="Q62" s="163"/>
      <c r="R62" s="163"/>
      <c r="S62" s="163"/>
      <c r="T62" s="164"/>
      <c r="U62" s="163"/>
      <c r="V62" s="153"/>
      <c r="W62" s="153"/>
      <c r="X62" s="153"/>
      <c r="Y62" s="153"/>
      <c r="Z62" s="153"/>
      <c r="AA62" s="153"/>
      <c r="AB62" s="153"/>
      <c r="AC62" s="153"/>
      <c r="AD62" s="153"/>
      <c r="AE62" s="153" t="s">
        <v>119</v>
      </c>
      <c r="AF62" s="153">
        <v>0</v>
      </c>
      <c r="AG62" s="153"/>
      <c r="AH62" s="153"/>
      <c r="AI62" s="153"/>
      <c r="AJ62" s="153"/>
      <c r="AK62" s="153"/>
      <c r="AL62" s="153"/>
      <c r="AM62" s="153"/>
      <c r="AN62" s="153"/>
      <c r="AO62" s="153"/>
      <c r="AP62" s="153"/>
      <c r="AQ62" s="153"/>
      <c r="AR62" s="153"/>
      <c r="AS62" s="153"/>
      <c r="AT62" s="153"/>
      <c r="AU62" s="153"/>
      <c r="AV62" s="153"/>
      <c r="AW62" s="153"/>
      <c r="AX62" s="153"/>
      <c r="AY62" s="153"/>
      <c r="AZ62" s="153"/>
      <c r="BA62" s="153"/>
      <c r="BB62" s="153"/>
      <c r="BC62" s="153"/>
      <c r="BD62" s="153"/>
      <c r="BE62" s="153"/>
      <c r="BF62" s="153"/>
      <c r="BG62" s="153"/>
      <c r="BH62" s="153"/>
    </row>
    <row r="63" spans="1:60" ht="22.5" outlineLevel="1" x14ac:dyDescent="0.2">
      <c r="A63" s="154"/>
      <c r="B63" s="161"/>
      <c r="C63" s="193" t="s">
        <v>190</v>
      </c>
      <c r="D63" s="165"/>
      <c r="E63" s="169">
        <v>1.1064480000000001</v>
      </c>
      <c r="F63" s="172"/>
      <c r="G63" s="172"/>
      <c r="H63" s="172"/>
      <c r="I63" s="172"/>
      <c r="J63" s="172"/>
      <c r="K63" s="172"/>
      <c r="L63" s="172"/>
      <c r="M63" s="172"/>
      <c r="N63" s="163"/>
      <c r="O63" s="163"/>
      <c r="P63" s="163"/>
      <c r="Q63" s="163"/>
      <c r="R63" s="163"/>
      <c r="S63" s="163"/>
      <c r="T63" s="164"/>
      <c r="U63" s="163"/>
      <c r="V63" s="153"/>
      <c r="W63" s="153"/>
      <c r="X63" s="153"/>
      <c r="Y63" s="153"/>
      <c r="Z63" s="153"/>
      <c r="AA63" s="153"/>
      <c r="AB63" s="153"/>
      <c r="AC63" s="153"/>
      <c r="AD63" s="153"/>
      <c r="AE63" s="153" t="s">
        <v>119</v>
      </c>
      <c r="AF63" s="153">
        <v>0</v>
      </c>
      <c r="AG63" s="153"/>
      <c r="AH63" s="153"/>
      <c r="AI63" s="153"/>
      <c r="AJ63" s="153"/>
      <c r="AK63" s="153"/>
      <c r="AL63" s="153"/>
      <c r="AM63" s="153"/>
      <c r="AN63" s="153"/>
      <c r="AO63" s="153"/>
      <c r="AP63" s="153"/>
      <c r="AQ63" s="153"/>
      <c r="AR63" s="153"/>
      <c r="AS63" s="153"/>
      <c r="AT63" s="153"/>
      <c r="AU63" s="153"/>
      <c r="AV63" s="153"/>
      <c r="AW63" s="153"/>
      <c r="AX63" s="153"/>
      <c r="AY63" s="153"/>
      <c r="AZ63" s="153"/>
      <c r="BA63" s="153"/>
      <c r="BB63" s="153"/>
      <c r="BC63" s="153"/>
      <c r="BD63" s="153"/>
      <c r="BE63" s="153"/>
      <c r="BF63" s="153"/>
      <c r="BG63" s="153"/>
      <c r="BH63" s="153"/>
    </row>
    <row r="64" spans="1:60" outlineLevel="1" x14ac:dyDescent="0.2">
      <c r="A64" s="154">
        <v>20</v>
      </c>
      <c r="B64" s="161" t="s">
        <v>191</v>
      </c>
      <c r="C64" s="192" t="s">
        <v>192</v>
      </c>
      <c r="D64" s="163" t="s">
        <v>114</v>
      </c>
      <c r="E64" s="168">
        <v>48.84</v>
      </c>
      <c r="F64" s="171"/>
      <c r="G64" s="172">
        <f>ROUND(E64*F64,2)</f>
        <v>0</v>
      </c>
      <c r="H64" s="171"/>
      <c r="I64" s="172">
        <f>ROUND(E64*H64,2)</f>
        <v>0</v>
      </c>
      <c r="J64" s="171"/>
      <c r="K64" s="172">
        <f>ROUND(E64*J64,2)</f>
        <v>0</v>
      </c>
      <c r="L64" s="172">
        <v>21</v>
      </c>
      <c r="M64" s="172">
        <f>G64*(1+L64/100)</f>
        <v>0</v>
      </c>
      <c r="N64" s="163">
        <v>3.9309999999999998E-2</v>
      </c>
      <c r="O64" s="163">
        <f>ROUND(E64*N64,5)</f>
        <v>1.9198999999999999</v>
      </c>
      <c r="P64" s="163">
        <v>0</v>
      </c>
      <c r="Q64" s="163">
        <f>ROUND(E64*P64,5)</f>
        <v>0</v>
      </c>
      <c r="R64" s="163"/>
      <c r="S64" s="163"/>
      <c r="T64" s="164">
        <v>0.66781000000000001</v>
      </c>
      <c r="U64" s="163">
        <f>ROUND(E64*T64,2)</f>
        <v>32.619999999999997</v>
      </c>
      <c r="V64" s="153"/>
      <c r="W64" s="153"/>
      <c r="X64" s="153"/>
      <c r="Y64" s="153"/>
      <c r="Z64" s="153"/>
      <c r="AA64" s="153"/>
      <c r="AB64" s="153"/>
      <c r="AC64" s="153"/>
      <c r="AD64" s="153"/>
      <c r="AE64" s="153" t="s">
        <v>115</v>
      </c>
      <c r="AF64" s="153"/>
      <c r="AG64" s="153"/>
      <c r="AH64" s="153"/>
      <c r="AI64" s="153"/>
      <c r="AJ64" s="153"/>
      <c r="AK64" s="153"/>
      <c r="AL64" s="153"/>
      <c r="AM64" s="153"/>
      <c r="AN64" s="153"/>
      <c r="AO64" s="153"/>
      <c r="AP64" s="153"/>
      <c r="AQ64" s="153"/>
      <c r="AR64" s="153"/>
      <c r="AS64" s="153"/>
      <c r="AT64" s="153"/>
      <c r="AU64" s="153"/>
      <c r="AV64" s="153"/>
      <c r="AW64" s="153"/>
      <c r="AX64" s="153"/>
      <c r="AY64" s="153"/>
      <c r="AZ64" s="153"/>
      <c r="BA64" s="153"/>
      <c r="BB64" s="153"/>
      <c r="BC64" s="153"/>
      <c r="BD64" s="153"/>
      <c r="BE64" s="153"/>
      <c r="BF64" s="153"/>
      <c r="BG64" s="153"/>
      <c r="BH64" s="153"/>
    </row>
    <row r="65" spans="1:60" outlineLevel="1" x14ac:dyDescent="0.2">
      <c r="A65" s="154"/>
      <c r="B65" s="161"/>
      <c r="C65" s="193" t="s">
        <v>193</v>
      </c>
      <c r="D65" s="165"/>
      <c r="E65" s="169">
        <v>48.84</v>
      </c>
      <c r="F65" s="172"/>
      <c r="G65" s="172"/>
      <c r="H65" s="172"/>
      <c r="I65" s="172"/>
      <c r="J65" s="172"/>
      <c r="K65" s="172"/>
      <c r="L65" s="172"/>
      <c r="M65" s="172"/>
      <c r="N65" s="163"/>
      <c r="O65" s="163"/>
      <c r="P65" s="163"/>
      <c r="Q65" s="163"/>
      <c r="R65" s="163"/>
      <c r="S65" s="163"/>
      <c r="T65" s="164"/>
      <c r="U65" s="163"/>
      <c r="V65" s="153"/>
      <c r="W65" s="153"/>
      <c r="X65" s="153"/>
      <c r="Y65" s="153"/>
      <c r="Z65" s="153"/>
      <c r="AA65" s="153"/>
      <c r="AB65" s="153"/>
      <c r="AC65" s="153"/>
      <c r="AD65" s="153"/>
      <c r="AE65" s="153" t="s">
        <v>119</v>
      </c>
      <c r="AF65" s="153">
        <v>0</v>
      </c>
      <c r="AG65" s="153"/>
      <c r="AH65" s="153"/>
      <c r="AI65" s="153"/>
      <c r="AJ65" s="153"/>
      <c r="AK65" s="153"/>
      <c r="AL65" s="153"/>
      <c r="AM65" s="153"/>
      <c r="AN65" s="153"/>
      <c r="AO65" s="153"/>
      <c r="AP65" s="153"/>
      <c r="AQ65" s="153"/>
      <c r="AR65" s="153"/>
      <c r="AS65" s="153"/>
      <c r="AT65" s="153"/>
      <c r="AU65" s="153"/>
      <c r="AV65" s="153"/>
      <c r="AW65" s="153"/>
      <c r="AX65" s="153"/>
      <c r="AY65" s="153"/>
      <c r="AZ65" s="153"/>
      <c r="BA65" s="153"/>
      <c r="BB65" s="153"/>
      <c r="BC65" s="153"/>
      <c r="BD65" s="153"/>
      <c r="BE65" s="153"/>
      <c r="BF65" s="153"/>
      <c r="BG65" s="153"/>
      <c r="BH65" s="153"/>
    </row>
    <row r="66" spans="1:60" outlineLevel="1" x14ac:dyDescent="0.2">
      <c r="A66" s="154">
        <v>21</v>
      </c>
      <c r="B66" s="161" t="s">
        <v>194</v>
      </c>
      <c r="C66" s="192" t="s">
        <v>195</v>
      </c>
      <c r="D66" s="163" t="s">
        <v>114</v>
      </c>
      <c r="E66" s="168">
        <v>48.84</v>
      </c>
      <c r="F66" s="171"/>
      <c r="G66" s="172">
        <f>ROUND(E66*F66,2)</f>
        <v>0</v>
      </c>
      <c r="H66" s="171"/>
      <c r="I66" s="172">
        <f>ROUND(E66*H66,2)</f>
        <v>0</v>
      </c>
      <c r="J66" s="171"/>
      <c r="K66" s="172">
        <f>ROUND(E66*J66,2)</f>
        <v>0</v>
      </c>
      <c r="L66" s="172">
        <v>21</v>
      </c>
      <c r="M66" s="172">
        <f>G66*(1+L66/100)</f>
        <v>0</v>
      </c>
      <c r="N66" s="163">
        <v>0</v>
      </c>
      <c r="O66" s="163">
        <f>ROUND(E66*N66,5)</f>
        <v>0</v>
      </c>
      <c r="P66" s="163">
        <v>0</v>
      </c>
      <c r="Q66" s="163">
        <f>ROUND(E66*P66,5)</f>
        <v>0</v>
      </c>
      <c r="R66" s="163"/>
      <c r="S66" s="163"/>
      <c r="T66" s="164">
        <v>0.33073999999999998</v>
      </c>
      <c r="U66" s="163">
        <f>ROUND(E66*T66,2)</f>
        <v>16.149999999999999</v>
      </c>
      <c r="V66" s="153"/>
      <c r="W66" s="153"/>
      <c r="X66" s="153"/>
      <c r="Y66" s="153"/>
      <c r="Z66" s="153"/>
      <c r="AA66" s="153"/>
      <c r="AB66" s="153"/>
      <c r="AC66" s="153"/>
      <c r="AD66" s="153"/>
      <c r="AE66" s="153" t="s">
        <v>115</v>
      </c>
      <c r="AF66" s="153"/>
      <c r="AG66" s="153"/>
      <c r="AH66" s="153"/>
      <c r="AI66" s="153"/>
      <c r="AJ66" s="153"/>
      <c r="AK66" s="153"/>
      <c r="AL66" s="153"/>
      <c r="AM66" s="153"/>
      <c r="AN66" s="153"/>
      <c r="AO66" s="153"/>
      <c r="AP66" s="153"/>
      <c r="AQ66" s="153"/>
      <c r="AR66" s="153"/>
      <c r="AS66" s="153"/>
      <c r="AT66" s="153"/>
      <c r="AU66" s="153"/>
      <c r="AV66" s="153"/>
      <c r="AW66" s="153"/>
      <c r="AX66" s="153"/>
      <c r="AY66" s="153"/>
      <c r="AZ66" s="153"/>
      <c r="BA66" s="153"/>
      <c r="BB66" s="153"/>
      <c r="BC66" s="153"/>
      <c r="BD66" s="153"/>
      <c r="BE66" s="153"/>
      <c r="BF66" s="153"/>
      <c r="BG66" s="153"/>
      <c r="BH66" s="153"/>
    </row>
    <row r="67" spans="1:60" ht="22.5" outlineLevel="1" x14ac:dyDescent="0.2">
      <c r="A67" s="154">
        <v>22</v>
      </c>
      <c r="B67" s="161" t="s">
        <v>196</v>
      </c>
      <c r="C67" s="192" t="s">
        <v>197</v>
      </c>
      <c r="D67" s="163" t="s">
        <v>114</v>
      </c>
      <c r="E67" s="168">
        <v>6.0049999999999999</v>
      </c>
      <c r="F67" s="171"/>
      <c r="G67" s="172">
        <f>ROUND(E67*F67,2)</f>
        <v>0</v>
      </c>
      <c r="H67" s="171"/>
      <c r="I67" s="172">
        <f>ROUND(E67*H67,2)</f>
        <v>0</v>
      </c>
      <c r="J67" s="171"/>
      <c r="K67" s="172">
        <f>ROUND(E67*J67,2)</f>
        <v>0</v>
      </c>
      <c r="L67" s="172">
        <v>21</v>
      </c>
      <c r="M67" s="172">
        <f>G67*(1+L67/100)</f>
        <v>0</v>
      </c>
      <c r="N67" s="163">
        <v>0.48470000000000002</v>
      </c>
      <c r="O67" s="163">
        <f>ROUND(E67*N67,5)</f>
        <v>2.9106200000000002</v>
      </c>
      <c r="P67" s="163">
        <v>0</v>
      </c>
      <c r="Q67" s="163">
        <f>ROUND(E67*P67,5)</f>
        <v>0</v>
      </c>
      <c r="R67" s="163"/>
      <c r="S67" s="163"/>
      <c r="T67" s="164">
        <v>0.69799999999999995</v>
      </c>
      <c r="U67" s="163">
        <f>ROUND(E67*T67,2)</f>
        <v>4.1900000000000004</v>
      </c>
      <c r="V67" s="153"/>
      <c r="W67" s="153"/>
      <c r="X67" s="153"/>
      <c r="Y67" s="153"/>
      <c r="Z67" s="153"/>
      <c r="AA67" s="153"/>
      <c r="AB67" s="153"/>
      <c r="AC67" s="153"/>
      <c r="AD67" s="153"/>
      <c r="AE67" s="153" t="s">
        <v>115</v>
      </c>
      <c r="AF67" s="153"/>
      <c r="AG67" s="153"/>
      <c r="AH67" s="153"/>
      <c r="AI67" s="153"/>
      <c r="AJ67" s="153"/>
      <c r="AK67" s="153"/>
      <c r="AL67" s="153"/>
      <c r="AM67" s="153"/>
      <c r="AN67" s="153"/>
      <c r="AO67" s="153"/>
      <c r="AP67" s="153"/>
      <c r="AQ67" s="153"/>
      <c r="AR67" s="153"/>
      <c r="AS67" s="153"/>
      <c r="AT67" s="153"/>
      <c r="AU67" s="153"/>
      <c r="AV67" s="153"/>
      <c r="AW67" s="153"/>
      <c r="AX67" s="153"/>
      <c r="AY67" s="153"/>
      <c r="AZ67" s="153"/>
      <c r="BA67" s="153"/>
      <c r="BB67" s="153"/>
      <c r="BC67" s="153"/>
      <c r="BD67" s="153"/>
      <c r="BE67" s="153"/>
      <c r="BF67" s="153"/>
      <c r="BG67" s="153"/>
      <c r="BH67" s="153"/>
    </row>
    <row r="68" spans="1:60" outlineLevel="1" x14ac:dyDescent="0.2">
      <c r="A68" s="154"/>
      <c r="B68" s="161"/>
      <c r="C68" s="193" t="s">
        <v>198</v>
      </c>
      <c r="D68" s="165"/>
      <c r="E68" s="169">
        <v>6.0049999999999999</v>
      </c>
      <c r="F68" s="172"/>
      <c r="G68" s="172"/>
      <c r="H68" s="172"/>
      <c r="I68" s="172"/>
      <c r="J68" s="172"/>
      <c r="K68" s="172"/>
      <c r="L68" s="172"/>
      <c r="M68" s="172"/>
      <c r="N68" s="163"/>
      <c r="O68" s="163"/>
      <c r="P68" s="163"/>
      <c r="Q68" s="163"/>
      <c r="R68" s="163"/>
      <c r="S68" s="163"/>
      <c r="T68" s="164"/>
      <c r="U68" s="163"/>
      <c r="V68" s="153"/>
      <c r="W68" s="153"/>
      <c r="X68" s="153"/>
      <c r="Y68" s="153"/>
      <c r="Z68" s="153"/>
      <c r="AA68" s="153"/>
      <c r="AB68" s="153"/>
      <c r="AC68" s="153"/>
      <c r="AD68" s="153"/>
      <c r="AE68" s="153" t="s">
        <v>119</v>
      </c>
      <c r="AF68" s="153">
        <v>0</v>
      </c>
      <c r="AG68" s="153"/>
      <c r="AH68" s="153"/>
      <c r="AI68" s="153"/>
      <c r="AJ68" s="153"/>
      <c r="AK68" s="153"/>
      <c r="AL68" s="153"/>
      <c r="AM68" s="153"/>
      <c r="AN68" s="153"/>
      <c r="AO68" s="153"/>
      <c r="AP68" s="153"/>
      <c r="AQ68" s="153"/>
      <c r="AR68" s="153"/>
      <c r="AS68" s="153"/>
      <c r="AT68" s="153"/>
      <c r="AU68" s="153"/>
      <c r="AV68" s="153"/>
      <c r="AW68" s="153"/>
      <c r="AX68" s="153"/>
      <c r="AY68" s="153"/>
      <c r="AZ68" s="153"/>
      <c r="BA68" s="153"/>
      <c r="BB68" s="153"/>
      <c r="BC68" s="153"/>
      <c r="BD68" s="153"/>
      <c r="BE68" s="153"/>
      <c r="BF68" s="153"/>
      <c r="BG68" s="153"/>
      <c r="BH68" s="153"/>
    </row>
    <row r="69" spans="1:60" outlineLevel="1" x14ac:dyDescent="0.2">
      <c r="A69" s="154">
        <v>23</v>
      </c>
      <c r="B69" s="161" t="s">
        <v>199</v>
      </c>
      <c r="C69" s="192" t="s">
        <v>200</v>
      </c>
      <c r="D69" s="163" t="s">
        <v>201</v>
      </c>
      <c r="E69" s="168">
        <v>75</v>
      </c>
      <c r="F69" s="171"/>
      <c r="G69" s="172">
        <f>ROUND(E69*F69,2)</f>
        <v>0</v>
      </c>
      <c r="H69" s="171"/>
      <c r="I69" s="172">
        <f>ROUND(E69*H69,2)</f>
        <v>0</v>
      </c>
      <c r="J69" s="171"/>
      <c r="K69" s="172">
        <f>ROUND(E69*J69,2)</f>
        <v>0</v>
      </c>
      <c r="L69" s="172">
        <v>21</v>
      </c>
      <c r="M69" s="172">
        <f>G69*(1+L69/100)</f>
        <v>0</v>
      </c>
      <c r="N69" s="163">
        <v>0</v>
      </c>
      <c r="O69" s="163">
        <f>ROUND(E69*N69,5)</f>
        <v>0</v>
      </c>
      <c r="P69" s="163">
        <v>0</v>
      </c>
      <c r="Q69" s="163">
        <f>ROUND(E69*P69,5)</f>
        <v>0</v>
      </c>
      <c r="R69" s="163"/>
      <c r="S69" s="163"/>
      <c r="T69" s="164">
        <v>0.02</v>
      </c>
      <c r="U69" s="163">
        <f>ROUND(E69*T69,2)</f>
        <v>1.5</v>
      </c>
      <c r="V69" s="153"/>
      <c r="W69" s="153"/>
      <c r="X69" s="153"/>
      <c r="Y69" s="153"/>
      <c r="Z69" s="153"/>
      <c r="AA69" s="153"/>
      <c r="AB69" s="153"/>
      <c r="AC69" s="153"/>
      <c r="AD69" s="153"/>
      <c r="AE69" s="153" t="s">
        <v>115</v>
      </c>
      <c r="AF69" s="153"/>
      <c r="AG69" s="153"/>
      <c r="AH69" s="153"/>
      <c r="AI69" s="153"/>
      <c r="AJ69" s="153"/>
      <c r="AK69" s="153"/>
      <c r="AL69" s="153"/>
      <c r="AM69" s="153"/>
      <c r="AN69" s="153"/>
      <c r="AO69" s="153"/>
      <c r="AP69" s="153"/>
      <c r="AQ69" s="153"/>
      <c r="AR69" s="153"/>
      <c r="AS69" s="153"/>
      <c r="AT69" s="153"/>
      <c r="AU69" s="153"/>
      <c r="AV69" s="153"/>
      <c r="AW69" s="153"/>
      <c r="AX69" s="153"/>
      <c r="AY69" s="153"/>
      <c r="AZ69" s="153"/>
      <c r="BA69" s="153"/>
      <c r="BB69" s="153"/>
      <c r="BC69" s="153"/>
      <c r="BD69" s="153"/>
      <c r="BE69" s="153"/>
      <c r="BF69" s="153"/>
      <c r="BG69" s="153"/>
      <c r="BH69" s="153"/>
    </row>
    <row r="70" spans="1:60" x14ac:dyDescent="0.2">
      <c r="A70" s="155" t="s">
        <v>110</v>
      </c>
      <c r="B70" s="162" t="s">
        <v>67</v>
      </c>
      <c r="C70" s="194" t="s">
        <v>68</v>
      </c>
      <c r="D70" s="166"/>
      <c r="E70" s="170"/>
      <c r="F70" s="173"/>
      <c r="G70" s="173">
        <f>SUMIF(AE71:AE111,"&lt;&gt;NOR",G71:G111)</f>
        <v>0</v>
      </c>
      <c r="H70" s="173"/>
      <c r="I70" s="173">
        <f>SUM(I71:I111)</f>
        <v>0</v>
      </c>
      <c r="J70" s="173"/>
      <c r="K70" s="173">
        <f>SUM(K71:K111)</f>
        <v>0</v>
      </c>
      <c r="L70" s="173"/>
      <c r="M70" s="173">
        <f>SUM(M71:M111)</f>
        <v>0</v>
      </c>
      <c r="N70" s="166"/>
      <c r="O70" s="166">
        <f>SUM(O71:O111)</f>
        <v>48.271469999999994</v>
      </c>
      <c r="P70" s="166"/>
      <c r="Q70" s="166">
        <f>SUM(Q71:Q111)</f>
        <v>0</v>
      </c>
      <c r="R70" s="166"/>
      <c r="S70" s="166"/>
      <c r="T70" s="167"/>
      <c r="U70" s="166">
        <f>SUM(U71:U111)</f>
        <v>1161.0099999999998</v>
      </c>
      <c r="AE70" t="s">
        <v>111</v>
      </c>
    </row>
    <row r="71" spans="1:60" ht="22.5" outlineLevel="1" x14ac:dyDescent="0.2">
      <c r="A71" s="154">
        <v>24</v>
      </c>
      <c r="B71" s="161" t="s">
        <v>202</v>
      </c>
      <c r="C71" s="192" t="s">
        <v>203</v>
      </c>
      <c r="D71" s="163" t="s">
        <v>114</v>
      </c>
      <c r="E71" s="168">
        <v>282.71100000000001</v>
      </c>
      <c r="F71" s="171"/>
      <c r="G71" s="172">
        <f>ROUND(E71*F71,2)</f>
        <v>0</v>
      </c>
      <c r="H71" s="171"/>
      <c r="I71" s="172">
        <f>ROUND(E71*H71,2)</f>
        <v>0</v>
      </c>
      <c r="J71" s="171"/>
      <c r="K71" s="172">
        <f>ROUND(E71*J71,2)</f>
        <v>0</v>
      </c>
      <c r="L71" s="172">
        <v>21</v>
      </c>
      <c r="M71" s="172">
        <f>G71*(1+L71/100)</f>
        <v>0</v>
      </c>
      <c r="N71" s="163">
        <v>4.5580000000000002E-2</v>
      </c>
      <c r="O71" s="163">
        <f>ROUND(E71*N71,5)</f>
        <v>12.88597</v>
      </c>
      <c r="P71" s="163">
        <v>0</v>
      </c>
      <c r="Q71" s="163">
        <f>ROUND(E71*P71,5)</f>
        <v>0</v>
      </c>
      <c r="R71" s="163"/>
      <c r="S71" s="163"/>
      <c r="T71" s="164">
        <v>0.32300000000000001</v>
      </c>
      <c r="U71" s="163">
        <f>ROUND(E71*T71,2)</f>
        <v>91.32</v>
      </c>
      <c r="V71" s="153"/>
      <c r="W71" s="153"/>
      <c r="X71" s="153"/>
      <c r="Y71" s="153"/>
      <c r="Z71" s="153"/>
      <c r="AA71" s="153"/>
      <c r="AB71" s="153"/>
      <c r="AC71" s="153"/>
      <c r="AD71" s="153"/>
      <c r="AE71" s="153" t="s">
        <v>115</v>
      </c>
      <c r="AF71" s="153"/>
      <c r="AG71" s="153"/>
      <c r="AH71" s="153"/>
      <c r="AI71" s="153"/>
      <c r="AJ71" s="153"/>
      <c r="AK71" s="153"/>
      <c r="AL71" s="153"/>
      <c r="AM71" s="153"/>
      <c r="AN71" s="153"/>
      <c r="AO71" s="153"/>
      <c r="AP71" s="153"/>
      <c r="AQ71" s="153"/>
      <c r="AR71" s="153"/>
      <c r="AS71" s="153"/>
      <c r="AT71" s="153"/>
      <c r="AU71" s="153"/>
      <c r="AV71" s="153"/>
      <c r="AW71" s="153"/>
      <c r="AX71" s="153"/>
      <c r="AY71" s="153"/>
      <c r="AZ71" s="153"/>
      <c r="BA71" s="153"/>
      <c r="BB71" s="153"/>
      <c r="BC71" s="153"/>
      <c r="BD71" s="153"/>
      <c r="BE71" s="153"/>
      <c r="BF71" s="153"/>
      <c r="BG71" s="153"/>
      <c r="BH71" s="153"/>
    </row>
    <row r="72" spans="1:60" outlineLevel="1" x14ac:dyDescent="0.2">
      <c r="A72" s="154"/>
      <c r="B72" s="161"/>
      <c r="C72" s="193" t="s">
        <v>204</v>
      </c>
      <c r="D72" s="165"/>
      <c r="E72" s="169">
        <v>268.17599999999999</v>
      </c>
      <c r="F72" s="172"/>
      <c r="G72" s="172"/>
      <c r="H72" s="172"/>
      <c r="I72" s="172"/>
      <c r="J72" s="172"/>
      <c r="K72" s="172"/>
      <c r="L72" s="172"/>
      <c r="M72" s="172"/>
      <c r="N72" s="163"/>
      <c r="O72" s="163"/>
      <c r="P72" s="163"/>
      <c r="Q72" s="163"/>
      <c r="R72" s="163"/>
      <c r="S72" s="163"/>
      <c r="T72" s="164"/>
      <c r="U72" s="163"/>
      <c r="V72" s="153"/>
      <c r="W72" s="153"/>
      <c r="X72" s="153"/>
      <c r="Y72" s="153"/>
      <c r="Z72" s="153"/>
      <c r="AA72" s="153"/>
      <c r="AB72" s="153"/>
      <c r="AC72" s="153"/>
      <c r="AD72" s="153"/>
      <c r="AE72" s="153" t="s">
        <v>119</v>
      </c>
      <c r="AF72" s="153">
        <v>0</v>
      </c>
      <c r="AG72" s="153"/>
      <c r="AH72" s="153"/>
      <c r="AI72" s="153"/>
      <c r="AJ72" s="153"/>
      <c r="AK72" s="153"/>
      <c r="AL72" s="153"/>
      <c r="AM72" s="153"/>
      <c r="AN72" s="153"/>
      <c r="AO72" s="153"/>
      <c r="AP72" s="153"/>
      <c r="AQ72" s="153"/>
      <c r="AR72" s="153"/>
      <c r="AS72" s="153"/>
      <c r="AT72" s="153"/>
      <c r="AU72" s="153"/>
      <c r="AV72" s="153"/>
      <c r="AW72" s="153"/>
      <c r="AX72" s="153"/>
      <c r="AY72" s="153"/>
      <c r="AZ72" s="153"/>
      <c r="BA72" s="153"/>
      <c r="BB72" s="153"/>
      <c r="BC72" s="153"/>
      <c r="BD72" s="153"/>
      <c r="BE72" s="153"/>
      <c r="BF72" s="153"/>
      <c r="BG72" s="153"/>
      <c r="BH72" s="153"/>
    </row>
    <row r="73" spans="1:60" outlineLevel="1" x14ac:dyDescent="0.2">
      <c r="A73" s="154"/>
      <c r="B73" s="161"/>
      <c r="C73" s="193" t="s">
        <v>205</v>
      </c>
      <c r="D73" s="165"/>
      <c r="E73" s="169">
        <v>14.535</v>
      </c>
      <c r="F73" s="172"/>
      <c r="G73" s="172"/>
      <c r="H73" s="172"/>
      <c r="I73" s="172"/>
      <c r="J73" s="172"/>
      <c r="K73" s="172"/>
      <c r="L73" s="172"/>
      <c r="M73" s="172"/>
      <c r="N73" s="163"/>
      <c r="O73" s="163"/>
      <c r="P73" s="163"/>
      <c r="Q73" s="163"/>
      <c r="R73" s="163"/>
      <c r="S73" s="163"/>
      <c r="T73" s="164"/>
      <c r="U73" s="163"/>
      <c r="V73" s="153"/>
      <c r="W73" s="153"/>
      <c r="X73" s="153"/>
      <c r="Y73" s="153"/>
      <c r="Z73" s="153"/>
      <c r="AA73" s="153"/>
      <c r="AB73" s="153"/>
      <c r="AC73" s="153"/>
      <c r="AD73" s="153"/>
      <c r="AE73" s="153" t="s">
        <v>119</v>
      </c>
      <c r="AF73" s="153">
        <v>0</v>
      </c>
      <c r="AG73" s="153"/>
      <c r="AH73" s="153"/>
      <c r="AI73" s="153"/>
      <c r="AJ73" s="153"/>
      <c r="AK73" s="153"/>
      <c r="AL73" s="153"/>
      <c r="AM73" s="153"/>
      <c r="AN73" s="153"/>
      <c r="AO73" s="153"/>
      <c r="AP73" s="153"/>
      <c r="AQ73" s="153"/>
      <c r="AR73" s="153"/>
      <c r="AS73" s="153"/>
      <c r="AT73" s="153"/>
      <c r="AU73" s="153"/>
      <c r="AV73" s="153"/>
      <c r="AW73" s="153"/>
      <c r="AX73" s="153"/>
      <c r="AY73" s="153"/>
      <c r="AZ73" s="153"/>
      <c r="BA73" s="153"/>
      <c r="BB73" s="153"/>
      <c r="BC73" s="153"/>
      <c r="BD73" s="153"/>
      <c r="BE73" s="153"/>
      <c r="BF73" s="153"/>
      <c r="BG73" s="153"/>
      <c r="BH73" s="153"/>
    </row>
    <row r="74" spans="1:60" outlineLevel="1" x14ac:dyDescent="0.2">
      <c r="A74" s="154">
        <v>25</v>
      </c>
      <c r="B74" s="161" t="s">
        <v>206</v>
      </c>
      <c r="C74" s="192" t="s">
        <v>207</v>
      </c>
      <c r="D74" s="163" t="s">
        <v>114</v>
      </c>
      <c r="E74" s="168">
        <v>567.66600000000005</v>
      </c>
      <c r="F74" s="171"/>
      <c r="G74" s="172">
        <f>ROUND(E74*F74,2)</f>
        <v>0</v>
      </c>
      <c r="H74" s="171"/>
      <c r="I74" s="172">
        <f>ROUND(E74*H74,2)</f>
        <v>0</v>
      </c>
      <c r="J74" s="171"/>
      <c r="K74" s="172">
        <f>ROUND(E74*J74,2)</f>
        <v>0</v>
      </c>
      <c r="L74" s="172">
        <v>21</v>
      </c>
      <c r="M74" s="172">
        <f>G74*(1+L74/100)</f>
        <v>0</v>
      </c>
      <c r="N74" s="163">
        <v>5.7160000000000002E-2</v>
      </c>
      <c r="O74" s="163">
        <f>ROUND(E74*N74,5)</f>
        <v>32.447789999999998</v>
      </c>
      <c r="P74" s="163">
        <v>0</v>
      </c>
      <c r="Q74" s="163">
        <f>ROUND(E74*P74,5)</f>
        <v>0</v>
      </c>
      <c r="R74" s="163"/>
      <c r="S74" s="163"/>
      <c r="T74" s="164">
        <v>1.629</v>
      </c>
      <c r="U74" s="163">
        <f>ROUND(E74*T74,2)</f>
        <v>924.73</v>
      </c>
      <c r="V74" s="153"/>
      <c r="W74" s="153"/>
      <c r="X74" s="153"/>
      <c r="Y74" s="153"/>
      <c r="Z74" s="153"/>
      <c r="AA74" s="153"/>
      <c r="AB74" s="153"/>
      <c r="AC74" s="153"/>
      <c r="AD74" s="153"/>
      <c r="AE74" s="153" t="s">
        <v>115</v>
      </c>
      <c r="AF74" s="153"/>
      <c r="AG74" s="153"/>
      <c r="AH74" s="153"/>
      <c r="AI74" s="153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53"/>
      <c r="AV74" s="153"/>
      <c r="AW74" s="153"/>
      <c r="AX74" s="153"/>
      <c r="AY74" s="153"/>
      <c r="AZ74" s="153"/>
      <c r="BA74" s="153"/>
      <c r="BB74" s="153"/>
      <c r="BC74" s="153"/>
      <c r="BD74" s="153"/>
      <c r="BE74" s="153"/>
      <c r="BF74" s="153"/>
      <c r="BG74" s="153"/>
      <c r="BH74" s="153"/>
    </row>
    <row r="75" spans="1:60" outlineLevel="1" x14ac:dyDescent="0.2">
      <c r="A75" s="154"/>
      <c r="B75" s="161"/>
      <c r="C75" s="193" t="s">
        <v>204</v>
      </c>
      <c r="D75" s="165"/>
      <c r="E75" s="169">
        <v>268.17599999999999</v>
      </c>
      <c r="F75" s="172"/>
      <c r="G75" s="172"/>
      <c r="H75" s="172"/>
      <c r="I75" s="172"/>
      <c r="J75" s="172"/>
      <c r="K75" s="172"/>
      <c r="L75" s="172"/>
      <c r="M75" s="172"/>
      <c r="N75" s="163"/>
      <c r="O75" s="163"/>
      <c r="P75" s="163"/>
      <c r="Q75" s="163"/>
      <c r="R75" s="163"/>
      <c r="S75" s="163"/>
      <c r="T75" s="164"/>
      <c r="U75" s="163"/>
      <c r="V75" s="153"/>
      <c r="W75" s="153"/>
      <c r="X75" s="153"/>
      <c r="Y75" s="153"/>
      <c r="Z75" s="153"/>
      <c r="AA75" s="153"/>
      <c r="AB75" s="153"/>
      <c r="AC75" s="153"/>
      <c r="AD75" s="153"/>
      <c r="AE75" s="153" t="s">
        <v>119</v>
      </c>
      <c r="AF75" s="153">
        <v>0</v>
      </c>
      <c r="AG75" s="153"/>
      <c r="AH75" s="153"/>
      <c r="AI75" s="153"/>
      <c r="AJ75" s="153"/>
      <c r="AK75" s="153"/>
      <c r="AL75" s="153"/>
      <c r="AM75" s="153"/>
      <c r="AN75" s="153"/>
      <c r="AO75" s="153"/>
      <c r="AP75" s="153"/>
      <c r="AQ75" s="153"/>
      <c r="AR75" s="153"/>
      <c r="AS75" s="153"/>
      <c r="AT75" s="153"/>
      <c r="AU75" s="153"/>
      <c r="AV75" s="153"/>
      <c r="AW75" s="153"/>
      <c r="AX75" s="153"/>
      <c r="AY75" s="153"/>
      <c r="AZ75" s="153"/>
      <c r="BA75" s="153"/>
      <c r="BB75" s="153"/>
      <c r="BC75" s="153"/>
      <c r="BD75" s="153"/>
      <c r="BE75" s="153"/>
      <c r="BF75" s="153"/>
      <c r="BG75" s="153"/>
      <c r="BH75" s="153"/>
    </row>
    <row r="76" spans="1:60" outlineLevel="1" x14ac:dyDescent="0.2">
      <c r="A76" s="154"/>
      <c r="B76" s="161"/>
      <c r="C76" s="193" t="s">
        <v>205</v>
      </c>
      <c r="D76" s="165"/>
      <c r="E76" s="169">
        <v>14.535</v>
      </c>
      <c r="F76" s="172"/>
      <c r="G76" s="172"/>
      <c r="H76" s="172"/>
      <c r="I76" s="172"/>
      <c r="J76" s="172"/>
      <c r="K76" s="172"/>
      <c r="L76" s="172"/>
      <c r="M76" s="172"/>
      <c r="N76" s="163"/>
      <c r="O76" s="163"/>
      <c r="P76" s="163"/>
      <c r="Q76" s="163"/>
      <c r="R76" s="163"/>
      <c r="S76" s="163"/>
      <c r="T76" s="164"/>
      <c r="U76" s="163"/>
      <c r="V76" s="153"/>
      <c r="W76" s="153"/>
      <c r="X76" s="153"/>
      <c r="Y76" s="153"/>
      <c r="Z76" s="153"/>
      <c r="AA76" s="153"/>
      <c r="AB76" s="153"/>
      <c r="AC76" s="153"/>
      <c r="AD76" s="153"/>
      <c r="AE76" s="153" t="s">
        <v>119</v>
      </c>
      <c r="AF76" s="153">
        <v>0</v>
      </c>
      <c r="AG76" s="153"/>
      <c r="AH76" s="153"/>
      <c r="AI76" s="153"/>
      <c r="AJ76" s="153"/>
      <c r="AK76" s="153"/>
      <c r="AL76" s="153"/>
      <c r="AM76" s="153"/>
      <c r="AN76" s="153"/>
      <c r="AO76" s="153"/>
      <c r="AP76" s="153"/>
      <c r="AQ76" s="153"/>
      <c r="AR76" s="153"/>
      <c r="AS76" s="153"/>
      <c r="AT76" s="153"/>
      <c r="AU76" s="153"/>
      <c r="AV76" s="153"/>
      <c r="AW76" s="153"/>
      <c r="AX76" s="153"/>
      <c r="AY76" s="153"/>
      <c r="AZ76" s="153"/>
      <c r="BA76" s="153"/>
      <c r="BB76" s="153"/>
      <c r="BC76" s="153"/>
      <c r="BD76" s="153"/>
      <c r="BE76" s="153"/>
      <c r="BF76" s="153"/>
      <c r="BG76" s="153"/>
      <c r="BH76" s="153"/>
    </row>
    <row r="77" spans="1:60" outlineLevel="1" x14ac:dyDescent="0.2">
      <c r="A77" s="154"/>
      <c r="B77" s="161"/>
      <c r="C77" s="193" t="s">
        <v>208</v>
      </c>
      <c r="D77" s="165"/>
      <c r="E77" s="169">
        <v>19.14</v>
      </c>
      <c r="F77" s="172"/>
      <c r="G77" s="172"/>
      <c r="H77" s="172"/>
      <c r="I77" s="172"/>
      <c r="J77" s="172"/>
      <c r="K77" s="172"/>
      <c r="L77" s="172"/>
      <c r="M77" s="172"/>
      <c r="N77" s="163"/>
      <c r="O77" s="163"/>
      <c r="P77" s="163"/>
      <c r="Q77" s="163"/>
      <c r="R77" s="163"/>
      <c r="S77" s="163"/>
      <c r="T77" s="164"/>
      <c r="U77" s="163"/>
      <c r="V77" s="153"/>
      <c r="W77" s="153"/>
      <c r="X77" s="153"/>
      <c r="Y77" s="153"/>
      <c r="Z77" s="153"/>
      <c r="AA77" s="153"/>
      <c r="AB77" s="153"/>
      <c r="AC77" s="153"/>
      <c r="AD77" s="153"/>
      <c r="AE77" s="153" t="s">
        <v>119</v>
      </c>
      <c r="AF77" s="153">
        <v>0</v>
      </c>
      <c r="AG77" s="153"/>
      <c r="AH77" s="153"/>
      <c r="AI77" s="153"/>
      <c r="AJ77" s="153"/>
      <c r="AK77" s="153"/>
      <c r="AL77" s="153"/>
      <c r="AM77" s="153"/>
      <c r="AN77" s="153"/>
      <c r="AO77" s="153"/>
      <c r="AP77" s="153"/>
      <c r="AQ77" s="153"/>
      <c r="AR77" s="153"/>
      <c r="AS77" s="153"/>
      <c r="AT77" s="153"/>
      <c r="AU77" s="153"/>
      <c r="AV77" s="153"/>
      <c r="AW77" s="153"/>
      <c r="AX77" s="153"/>
      <c r="AY77" s="153"/>
      <c r="AZ77" s="153"/>
      <c r="BA77" s="153"/>
      <c r="BB77" s="153"/>
      <c r="BC77" s="153"/>
      <c r="BD77" s="153"/>
      <c r="BE77" s="153"/>
      <c r="BF77" s="153"/>
      <c r="BG77" s="153"/>
      <c r="BH77" s="153"/>
    </row>
    <row r="78" spans="1:60" outlineLevel="1" x14ac:dyDescent="0.2">
      <c r="A78" s="154"/>
      <c r="B78" s="161"/>
      <c r="C78" s="193" t="s">
        <v>209</v>
      </c>
      <c r="D78" s="165"/>
      <c r="E78" s="169">
        <v>256.08</v>
      </c>
      <c r="F78" s="172"/>
      <c r="G78" s="172"/>
      <c r="H78" s="172"/>
      <c r="I78" s="172"/>
      <c r="J78" s="172"/>
      <c r="K78" s="172"/>
      <c r="L78" s="172"/>
      <c r="M78" s="172"/>
      <c r="N78" s="163"/>
      <c r="O78" s="163"/>
      <c r="P78" s="163"/>
      <c r="Q78" s="163"/>
      <c r="R78" s="163"/>
      <c r="S78" s="163"/>
      <c r="T78" s="164"/>
      <c r="U78" s="163"/>
      <c r="V78" s="153"/>
      <c r="W78" s="153"/>
      <c r="X78" s="153"/>
      <c r="Y78" s="153"/>
      <c r="Z78" s="153"/>
      <c r="AA78" s="153"/>
      <c r="AB78" s="153"/>
      <c r="AC78" s="153"/>
      <c r="AD78" s="153"/>
      <c r="AE78" s="153" t="s">
        <v>119</v>
      </c>
      <c r="AF78" s="153">
        <v>0</v>
      </c>
      <c r="AG78" s="153"/>
      <c r="AH78" s="153"/>
      <c r="AI78" s="153"/>
      <c r="AJ78" s="153"/>
      <c r="AK78" s="153"/>
      <c r="AL78" s="153"/>
      <c r="AM78" s="153"/>
      <c r="AN78" s="153"/>
      <c r="AO78" s="153"/>
      <c r="AP78" s="153"/>
      <c r="AQ78" s="153"/>
      <c r="AR78" s="153"/>
      <c r="AS78" s="153"/>
      <c r="AT78" s="153"/>
      <c r="AU78" s="153"/>
      <c r="AV78" s="153"/>
      <c r="AW78" s="153"/>
      <c r="AX78" s="153"/>
      <c r="AY78" s="153"/>
      <c r="AZ78" s="153"/>
      <c r="BA78" s="153"/>
      <c r="BB78" s="153"/>
      <c r="BC78" s="153"/>
      <c r="BD78" s="153"/>
      <c r="BE78" s="153"/>
      <c r="BF78" s="153"/>
      <c r="BG78" s="153"/>
      <c r="BH78" s="153"/>
    </row>
    <row r="79" spans="1:60" outlineLevel="1" x14ac:dyDescent="0.2">
      <c r="A79" s="154"/>
      <c r="B79" s="161"/>
      <c r="C79" s="193" t="s">
        <v>210</v>
      </c>
      <c r="D79" s="165"/>
      <c r="E79" s="169">
        <v>9.7349999999999994</v>
      </c>
      <c r="F79" s="172"/>
      <c r="G79" s="172"/>
      <c r="H79" s="172"/>
      <c r="I79" s="172"/>
      <c r="J79" s="172"/>
      <c r="K79" s="172"/>
      <c r="L79" s="172"/>
      <c r="M79" s="172"/>
      <c r="N79" s="163"/>
      <c r="O79" s="163"/>
      <c r="P79" s="163"/>
      <c r="Q79" s="163"/>
      <c r="R79" s="163"/>
      <c r="S79" s="163"/>
      <c r="T79" s="164"/>
      <c r="U79" s="163"/>
      <c r="V79" s="153"/>
      <c r="W79" s="153"/>
      <c r="X79" s="153"/>
      <c r="Y79" s="153"/>
      <c r="Z79" s="153"/>
      <c r="AA79" s="153"/>
      <c r="AB79" s="153"/>
      <c r="AC79" s="153"/>
      <c r="AD79" s="153"/>
      <c r="AE79" s="153" t="s">
        <v>119</v>
      </c>
      <c r="AF79" s="153">
        <v>0</v>
      </c>
      <c r="AG79" s="153"/>
      <c r="AH79" s="153"/>
      <c r="AI79" s="153"/>
      <c r="AJ79" s="153"/>
      <c r="AK79" s="153"/>
      <c r="AL79" s="153"/>
      <c r="AM79" s="153"/>
      <c r="AN79" s="153"/>
      <c r="AO79" s="153"/>
      <c r="AP79" s="153"/>
      <c r="AQ79" s="153"/>
      <c r="AR79" s="153"/>
      <c r="AS79" s="153"/>
      <c r="AT79" s="153"/>
      <c r="AU79" s="153"/>
      <c r="AV79" s="153"/>
      <c r="AW79" s="153"/>
      <c r="AX79" s="153"/>
      <c r="AY79" s="153"/>
      <c r="AZ79" s="153"/>
      <c r="BA79" s="153"/>
      <c r="BB79" s="153"/>
      <c r="BC79" s="153"/>
      <c r="BD79" s="153"/>
      <c r="BE79" s="153"/>
      <c r="BF79" s="153"/>
      <c r="BG79" s="153"/>
      <c r="BH79" s="153"/>
    </row>
    <row r="80" spans="1:60" ht="22.5" outlineLevel="1" x14ac:dyDescent="0.2">
      <c r="A80" s="154">
        <v>26</v>
      </c>
      <c r="B80" s="161" t="s">
        <v>211</v>
      </c>
      <c r="C80" s="192" t="s">
        <v>212</v>
      </c>
      <c r="D80" s="163" t="s">
        <v>114</v>
      </c>
      <c r="E80" s="168">
        <v>284.95499999999998</v>
      </c>
      <c r="F80" s="171"/>
      <c r="G80" s="172">
        <f>ROUND(E80*F80,2)</f>
        <v>0</v>
      </c>
      <c r="H80" s="171"/>
      <c r="I80" s="172">
        <f>ROUND(E80*H80,2)</f>
        <v>0</v>
      </c>
      <c r="J80" s="171"/>
      <c r="K80" s="172">
        <f>ROUND(E80*J80,2)</f>
        <v>0</v>
      </c>
      <c r="L80" s="172">
        <v>21</v>
      </c>
      <c r="M80" s="172">
        <f>G80*(1+L80/100)</f>
        <v>0</v>
      </c>
      <c r="N80" s="163">
        <v>9.2499999999999995E-3</v>
      </c>
      <c r="O80" s="163">
        <f>ROUND(E80*N80,5)</f>
        <v>2.6358299999999999</v>
      </c>
      <c r="P80" s="163">
        <v>0</v>
      </c>
      <c r="Q80" s="163">
        <f>ROUND(E80*P80,5)</f>
        <v>0</v>
      </c>
      <c r="R80" s="163"/>
      <c r="S80" s="163"/>
      <c r="T80" s="164">
        <v>6.1760000000000002E-2</v>
      </c>
      <c r="U80" s="163">
        <f>ROUND(E80*T80,2)</f>
        <v>17.600000000000001</v>
      </c>
      <c r="V80" s="153"/>
      <c r="W80" s="153"/>
      <c r="X80" s="153"/>
      <c r="Y80" s="153"/>
      <c r="Z80" s="153"/>
      <c r="AA80" s="153"/>
      <c r="AB80" s="153"/>
      <c r="AC80" s="153"/>
      <c r="AD80" s="153"/>
      <c r="AE80" s="153" t="s">
        <v>115</v>
      </c>
      <c r="AF80" s="153"/>
      <c r="AG80" s="153"/>
      <c r="AH80" s="153"/>
      <c r="AI80" s="153"/>
      <c r="AJ80" s="153"/>
      <c r="AK80" s="153"/>
      <c r="AL80" s="153"/>
      <c r="AM80" s="153"/>
      <c r="AN80" s="153"/>
      <c r="AO80" s="153"/>
      <c r="AP80" s="153"/>
      <c r="AQ80" s="153"/>
      <c r="AR80" s="153"/>
      <c r="AS80" s="153"/>
      <c r="AT80" s="153"/>
      <c r="AU80" s="153"/>
      <c r="AV80" s="153"/>
      <c r="AW80" s="153"/>
      <c r="AX80" s="153"/>
      <c r="AY80" s="153"/>
      <c r="AZ80" s="153"/>
      <c r="BA80" s="153"/>
      <c r="BB80" s="153"/>
      <c r="BC80" s="153"/>
      <c r="BD80" s="153"/>
      <c r="BE80" s="153"/>
      <c r="BF80" s="153"/>
      <c r="BG80" s="153"/>
      <c r="BH80" s="153"/>
    </row>
    <row r="81" spans="1:60" outlineLevel="1" x14ac:dyDescent="0.2">
      <c r="A81" s="154"/>
      <c r="B81" s="161"/>
      <c r="C81" s="193" t="s">
        <v>208</v>
      </c>
      <c r="D81" s="165"/>
      <c r="E81" s="169">
        <v>19.14</v>
      </c>
      <c r="F81" s="172"/>
      <c r="G81" s="172"/>
      <c r="H81" s="172"/>
      <c r="I81" s="172"/>
      <c r="J81" s="172"/>
      <c r="K81" s="172"/>
      <c r="L81" s="172"/>
      <c r="M81" s="172"/>
      <c r="N81" s="163"/>
      <c r="O81" s="163"/>
      <c r="P81" s="163"/>
      <c r="Q81" s="163"/>
      <c r="R81" s="163"/>
      <c r="S81" s="163"/>
      <c r="T81" s="164"/>
      <c r="U81" s="163"/>
      <c r="V81" s="153"/>
      <c r="W81" s="153"/>
      <c r="X81" s="153"/>
      <c r="Y81" s="153"/>
      <c r="Z81" s="153"/>
      <c r="AA81" s="153"/>
      <c r="AB81" s="153"/>
      <c r="AC81" s="153"/>
      <c r="AD81" s="153"/>
      <c r="AE81" s="153" t="s">
        <v>119</v>
      </c>
      <c r="AF81" s="153">
        <v>0</v>
      </c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</row>
    <row r="82" spans="1:60" outlineLevel="1" x14ac:dyDescent="0.2">
      <c r="A82" s="154"/>
      <c r="B82" s="161"/>
      <c r="C82" s="193" t="s">
        <v>209</v>
      </c>
      <c r="D82" s="165"/>
      <c r="E82" s="169">
        <v>256.08</v>
      </c>
      <c r="F82" s="172"/>
      <c r="G82" s="172"/>
      <c r="H82" s="172"/>
      <c r="I82" s="172"/>
      <c r="J82" s="172"/>
      <c r="K82" s="172"/>
      <c r="L82" s="172"/>
      <c r="M82" s="172"/>
      <c r="N82" s="163"/>
      <c r="O82" s="163"/>
      <c r="P82" s="163"/>
      <c r="Q82" s="163"/>
      <c r="R82" s="163"/>
      <c r="S82" s="163"/>
      <c r="T82" s="164"/>
      <c r="U82" s="163"/>
      <c r="V82" s="153"/>
      <c r="W82" s="153"/>
      <c r="X82" s="153"/>
      <c r="Y82" s="153"/>
      <c r="Z82" s="153"/>
      <c r="AA82" s="153"/>
      <c r="AB82" s="153"/>
      <c r="AC82" s="153"/>
      <c r="AD82" s="153"/>
      <c r="AE82" s="153" t="s">
        <v>119</v>
      </c>
      <c r="AF82" s="153">
        <v>0</v>
      </c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</row>
    <row r="83" spans="1:60" outlineLevel="1" x14ac:dyDescent="0.2">
      <c r="A83" s="154"/>
      <c r="B83" s="161"/>
      <c r="C83" s="193" t="s">
        <v>210</v>
      </c>
      <c r="D83" s="165"/>
      <c r="E83" s="169">
        <v>9.7349999999999994</v>
      </c>
      <c r="F83" s="172"/>
      <c r="G83" s="172"/>
      <c r="H83" s="172"/>
      <c r="I83" s="172"/>
      <c r="J83" s="172"/>
      <c r="K83" s="172"/>
      <c r="L83" s="172"/>
      <c r="M83" s="172"/>
      <c r="N83" s="163"/>
      <c r="O83" s="163"/>
      <c r="P83" s="163"/>
      <c r="Q83" s="163"/>
      <c r="R83" s="163"/>
      <c r="S83" s="163"/>
      <c r="T83" s="164"/>
      <c r="U83" s="163"/>
      <c r="V83" s="153"/>
      <c r="W83" s="153"/>
      <c r="X83" s="153"/>
      <c r="Y83" s="153"/>
      <c r="Z83" s="153"/>
      <c r="AA83" s="153"/>
      <c r="AB83" s="153"/>
      <c r="AC83" s="153"/>
      <c r="AD83" s="153"/>
      <c r="AE83" s="153" t="s">
        <v>119</v>
      </c>
      <c r="AF83" s="153">
        <v>0</v>
      </c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</row>
    <row r="84" spans="1:60" ht="22.5" outlineLevel="1" x14ac:dyDescent="0.2">
      <c r="A84" s="154">
        <v>27</v>
      </c>
      <c r="B84" s="161" t="s">
        <v>213</v>
      </c>
      <c r="C84" s="192" t="s">
        <v>214</v>
      </c>
      <c r="D84" s="163" t="s">
        <v>163</v>
      </c>
      <c r="E84" s="168">
        <v>261.60000000000002</v>
      </c>
      <c r="F84" s="171"/>
      <c r="G84" s="172">
        <f>ROUND(E84*F84,2)</f>
        <v>0</v>
      </c>
      <c r="H84" s="171"/>
      <c r="I84" s="172">
        <f>ROUND(E84*H84,2)</f>
        <v>0</v>
      </c>
      <c r="J84" s="171"/>
      <c r="K84" s="172">
        <f>ROUND(E84*J84,2)</f>
        <v>0</v>
      </c>
      <c r="L84" s="172">
        <v>21</v>
      </c>
      <c r="M84" s="172">
        <f>G84*(1+L84/100)</f>
        <v>0</v>
      </c>
      <c r="N84" s="163">
        <v>1E-4</v>
      </c>
      <c r="O84" s="163">
        <f>ROUND(E84*N84,5)</f>
        <v>2.6159999999999999E-2</v>
      </c>
      <c r="P84" s="163">
        <v>0</v>
      </c>
      <c r="Q84" s="163">
        <f>ROUND(E84*P84,5)</f>
        <v>0</v>
      </c>
      <c r="R84" s="163"/>
      <c r="S84" s="163"/>
      <c r="T84" s="164">
        <v>0.27323999999999998</v>
      </c>
      <c r="U84" s="163">
        <f>ROUND(E84*T84,2)</f>
        <v>71.48</v>
      </c>
      <c r="V84" s="153"/>
      <c r="W84" s="153"/>
      <c r="X84" s="153"/>
      <c r="Y84" s="153"/>
      <c r="Z84" s="153"/>
      <c r="AA84" s="153"/>
      <c r="AB84" s="153"/>
      <c r="AC84" s="153"/>
      <c r="AD84" s="153"/>
      <c r="AE84" s="153" t="s">
        <v>115</v>
      </c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</row>
    <row r="85" spans="1:60" outlineLevel="1" x14ac:dyDescent="0.2">
      <c r="A85" s="154"/>
      <c r="B85" s="161"/>
      <c r="C85" s="193" t="s">
        <v>215</v>
      </c>
      <c r="D85" s="165"/>
      <c r="E85" s="169">
        <v>3.9</v>
      </c>
      <c r="F85" s="172"/>
      <c r="G85" s="172"/>
      <c r="H85" s="172"/>
      <c r="I85" s="172"/>
      <c r="J85" s="172"/>
      <c r="K85" s="172"/>
      <c r="L85" s="172"/>
      <c r="M85" s="172"/>
      <c r="N85" s="163"/>
      <c r="O85" s="163"/>
      <c r="P85" s="163"/>
      <c r="Q85" s="163"/>
      <c r="R85" s="163"/>
      <c r="S85" s="163"/>
      <c r="T85" s="164"/>
      <c r="U85" s="163"/>
      <c r="V85" s="153"/>
      <c r="W85" s="153"/>
      <c r="X85" s="153"/>
      <c r="Y85" s="153"/>
      <c r="Z85" s="153"/>
      <c r="AA85" s="153"/>
      <c r="AB85" s="153"/>
      <c r="AC85" s="153"/>
      <c r="AD85" s="153"/>
      <c r="AE85" s="153" t="s">
        <v>119</v>
      </c>
      <c r="AF85" s="153">
        <v>0</v>
      </c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</row>
    <row r="86" spans="1:60" outlineLevel="1" x14ac:dyDescent="0.2">
      <c r="A86" s="154"/>
      <c r="B86" s="161"/>
      <c r="C86" s="193" t="s">
        <v>216</v>
      </c>
      <c r="D86" s="165"/>
      <c r="E86" s="169">
        <v>18.12</v>
      </c>
      <c r="F86" s="172"/>
      <c r="G86" s="172"/>
      <c r="H86" s="172"/>
      <c r="I86" s="172"/>
      <c r="J86" s="172"/>
      <c r="K86" s="172"/>
      <c r="L86" s="172"/>
      <c r="M86" s="172"/>
      <c r="N86" s="163"/>
      <c r="O86" s="163"/>
      <c r="P86" s="163"/>
      <c r="Q86" s="163"/>
      <c r="R86" s="163"/>
      <c r="S86" s="163"/>
      <c r="T86" s="164"/>
      <c r="U86" s="163"/>
      <c r="V86" s="153"/>
      <c r="W86" s="153"/>
      <c r="X86" s="153"/>
      <c r="Y86" s="153"/>
      <c r="Z86" s="153"/>
      <c r="AA86" s="153"/>
      <c r="AB86" s="153"/>
      <c r="AC86" s="153"/>
      <c r="AD86" s="153"/>
      <c r="AE86" s="153" t="s">
        <v>119</v>
      </c>
      <c r="AF86" s="153">
        <v>0</v>
      </c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</row>
    <row r="87" spans="1:60" outlineLevel="1" x14ac:dyDescent="0.2">
      <c r="A87" s="154"/>
      <c r="B87" s="161"/>
      <c r="C87" s="193" t="s">
        <v>217</v>
      </c>
      <c r="D87" s="165"/>
      <c r="E87" s="169">
        <v>11.73</v>
      </c>
      <c r="F87" s="172"/>
      <c r="G87" s="172"/>
      <c r="H87" s="172"/>
      <c r="I87" s="172"/>
      <c r="J87" s="172"/>
      <c r="K87" s="172"/>
      <c r="L87" s="172"/>
      <c r="M87" s="172"/>
      <c r="N87" s="163"/>
      <c r="O87" s="163"/>
      <c r="P87" s="163"/>
      <c r="Q87" s="163"/>
      <c r="R87" s="163"/>
      <c r="S87" s="163"/>
      <c r="T87" s="164"/>
      <c r="U87" s="163"/>
      <c r="V87" s="153"/>
      <c r="W87" s="153"/>
      <c r="X87" s="153"/>
      <c r="Y87" s="153"/>
      <c r="Z87" s="153"/>
      <c r="AA87" s="153"/>
      <c r="AB87" s="153"/>
      <c r="AC87" s="153"/>
      <c r="AD87" s="153"/>
      <c r="AE87" s="153" t="s">
        <v>119</v>
      </c>
      <c r="AF87" s="153">
        <v>0</v>
      </c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</row>
    <row r="88" spans="1:60" outlineLevel="1" x14ac:dyDescent="0.2">
      <c r="A88" s="154"/>
      <c r="B88" s="161"/>
      <c r="C88" s="193" t="s">
        <v>218</v>
      </c>
      <c r="D88" s="165"/>
      <c r="E88" s="169">
        <v>4.4000000000000004</v>
      </c>
      <c r="F88" s="172"/>
      <c r="G88" s="172"/>
      <c r="H88" s="172"/>
      <c r="I88" s="172"/>
      <c r="J88" s="172"/>
      <c r="K88" s="172"/>
      <c r="L88" s="172"/>
      <c r="M88" s="172"/>
      <c r="N88" s="163"/>
      <c r="O88" s="163"/>
      <c r="P88" s="163"/>
      <c r="Q88" s="163"/>
      <c r="R88" s="163"/>
      <c r="S88" s="163"/>
      <c r="T88" s="164"/>
      <c r="U88" s="163"/>
      <c r="V88" s="153"/>
      <c r="W88" s="153"/>
      <c r="X88" s="153"/>
      <c r="Y88" s="153"/>
      <c r="Z88" s="153"/>
      <c r="AA88" s="153"/>
      <c r="AB88" s="153"/>
      <c r="AC88" s="153"/>
      <c r="AD88" s="153"/>
      <c r="AE88" s="153" t="s">
        <v>119</v>
      </c>
      <c r="AF88" s="153">
        <v>0</v>
      </c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</row>
    <row r="89" spans="1:60" outlineLevel="1" x14ac:dyDescent="0.2">
      <c r="A89" s="154"/>
      <c r="B89" s="161"/>
      <c r="C89" s="193" t="s">
        <v>219</v>
      </c>
      <c r="D89" s="165"/>
      <c r="E89" s="169">
        <v>4.4000000000000004</v>
      </c>
      <c r="F89" s="172"/>
      <c r="G89" s="172"/>
      <c r="H89" s="172"/>
      <c r="I89" s="172"/>
      <c r="J89" s="172"/>
      <c r="K89" s="172"/>
      <c r="L89" s="172"/>
      <c r="M89" s="172"/>
      <c r="N89" s="163"/>
      <c r="O89" s="163"/>
      <c r="P89" s="163"/>
      <c r="Q89" s="163"/>
      <c r="R89" s="163"/>
      <c r="S89" s="163"/>
      <c r="T89" s="164"/>
      <c r="U89" s="163"/>
      <c r="V89" s="153"/>
      <c r="W89" s="153"/>
      <c r="X89" s="153"/>
      <c r="Y89" s="153"/>
      <c r="Z89" s="153"/>
      <c r="AA89" s="153"/>
      <c r="AB89" s="153"/>
      <c r="AC89" s="153"/>
      <c r="AD89" s="153"/>
      <c r="AE89" s="153" t="s">
        <v>119</v>
      </c>
      <c r="AF89" s="153">
        <v>0</v>
      </c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</row>
    <row r="90" spans="1:60" outlineLevel="1" x14ac:dyDescent="0.2">
      <c r="A90" s="154"/>
      <c r="B90" s="161"/>
      <c r="C90" s="193" t="s">
        <v>220</v>
      </c>
      <c r="D90" s="165"/>
      <c r="E90" s="169">
        <v>4.4000000000000004</v>
      </c>
      <c r="F90" s="172"/>
      <c r="G90" s="172"/>
      <c r="H90" s="172"/>
      <c r="I90" s="172"/>
      <c r="J90" s="172"/>
      <c r="K90" s="172"/>
      <c r="L90" s="172"/>
      <c r="M90" s="172"/>
      <c r="N90" s="163"/>
      <c r="O90" s="163"/>
      <c r="P90" s="163"/>
      <c r="Q90" s="163"/>
      <c r="R90" s="163"/>
      <c r="S90" s="163"/>
      <c r="T90" s="164"/>
      <c r="U90" s="163"/>
      <c r="V90" s="153"/>
      <c r="W90" s="153"/>
      <c r="X90" s="153"/>
      <c r="Y90" s="153"/>
      <c r="Z90" s="153"/>
      <c r="AA90" s="153"/>
      <c r="AB90" s="153"/>
      <c r="AC90" s="153"/>
      <c r="AD90" s="153"/>
      <c r="AE90" s="153" t="s">
        <v>119</v>
      </c>
      <c r="AF90" s="153">
        <v>0</v>
      </c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</row>
    <row r="91" spans="1:60" outlineLevel="1" x14ac:dyDescent="0.2">
      <c r="A91" s="154"/>
      <c r="B91" s="161"/>
      <c r="C91" s="193" t="s">
        <v>221</v>
      </c>
      <c r="D91" s="165"/>
      <c r="E91" s="169">
        <v>4.4000000000000004</v>
      </c>
      <c r="F91" s="172"/>
      <c r="G91" s="172"/>
      <c r="H91" s="172"/>
      <c r="I91" s="172"/>
      <c r="J91" s="172"/>
      <c r="K91" s="172"/>
      <c r="L91" s="172"/>
      <c r="M91" s="172"/>
      <c r="N91" s="163"/>
      <c r="O91" s="163"/>
      <c r="P91" s="163"/>
      <c r="Q91" s="163"/>
      <c r="R91" s="163"/>
      <c r="S91" s="163"/>
      <c r="T91" s="164"/>
      <c r="U91" s="163"/>
      <c r="V91" s="153"/>
      <c r="W91" s="153"/>
      <c r="X91" s="153"/>
      <c r="Y91" s="153"/>
      <c r="Z91" s="153"/>
      <c r="AA91" s="153"/>
      <c r="AB91" s="153"/>
      <c r="AC91" s="153"/>
      <c r="AD91" s="153"/>
      <c r="AE91" s="153" t="s">
        <v>119</v>
      </c>
      <c r="AF91" s="153">
        <v>0</v>
      </c>
      <c r="AG91" s="153"/>
      <c r="AH91" s="153"/>
      <c r="AI91" s="153"/>
      <c r="AJ91" s="153"/>
      <c r="AK91" s="153"/>
      <c r="AL91" s="153"/>
      <c r="AM91" s="153"/>
      <c r="AN91" s="153"/>
      <c r="AO91" s="153"/>
      <c r="AP91" s="153"/>
      <c r="AQ91" s="153"/>
      <c r="AR91" s="153"/>
      <c r="AS91" s="153"/>
      <c r="AT91" s="153"/>
      <c r="AU91" s="153"/>
      <c r="AV91" s="153"/>
      <c r="AW91" s="153"/>
      <c r="AX91" s="153"/>
      <c r="AY91" s="153"/>
      <c r="AZ91" s="153"/>
      <c r="BA91" s="153"/>
      <c r="BB91" s="153"/>
      <c r="BC91" s="153"/>
      <c r="BD91" s="153"/>
      <c r="BE91" s="153"/>
      <c r="BF91" s="153"/>
      <c r="BG91" s="153"/>
      <c r="BH91" s="153"/>
    </row>
    <row r="92" spans="1:60" outlineLevel="1" x14ac:dyDescent="0.2">
      <c r="A92" s="154"/>
      <c r="B92" s="161"/>
      <c r="C92" s="193" t="s">
        <v>222</v>
      </c>
      <c r="D92" s="165"/>
      <c r="E92" s="169">
        <v>4.4000000000000004</v>
      </c>
      <c r="F92" s="172"/>
      <c r="G92" s="172"/>
      <c r="H92" s="172"/>
      <c r="I92" s="172"/>
      <c r="J92" s="172"/>
      <c r="K92" s="172"/>
      <c r="L92" s="172"/>
      <c r="M92" s="172"/>
      <c r="N92" s="163"/>
      <c r="O92" s="163"/>
      <c r="P92" s="163"/>
      <c r="Q92" s="163"/>
      <c r="R92" s="163"/>
      <c r="S92" s="163"/>
      <c r="T92" s="164"/>
      <c r="U92" s="163"/>
      <c r="V92" s="153"/>
      <c r="W92" s="153"/>
      <c r="X92" s="153"/>
      <c r="Y92" s="153"/>
      <c r="Z92" s="153"/>
      <c r="AA92" s="153"/>
      <c r="AB92" s="153"/>
      <c r="AC92" s="153"/>
      <c r="AD92" s="153"/>
      <c r="AE92" s="153" t="s">
        <v>119</v>
      </c>
      <c r="AF92" s="153">
        <v>0</v>
      </c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</row>
    <row r="93" spans="1:60" outlineLevel="1" x14ac:dyDescent="0.2">
      <c r="A93" s="154"/>
      <c r="B93" s="161"/>
      <c r="C93" s="193" t="s">
        <v>223</v>
      </c>
      <c r="D93" s="165"/>
      <c r="E93" s="169">
        <v>4.4000000000000004</v>
      </c>
      <c r="F93" s="172"/>
      <c r="G93" s="172"/>
      <c r="H93" s="172"/>
      <c r="I93" s="172"/>
      <c r="J93" s="172"/>
      <c r="K93" s="172"/>
      <c r="L93" s="172"/>
      <c r="M93" s="172"/>
      <c r="N93" s="163"/>
      <c r="O93" s="163"/>
      <c r="P93" s="163"/>
      <c r="Q93" s="163"/>
      <c r="R93" s="163"/>
      <c r="S93" s="163"/>
      <c r="T93" s="164"/>
      <c r="U93" s="163"/>
      <c r="V93" s="153"/>
      <c r="W93" s="153"/>
      <c r="X93" s="153"/>
      <c r="Y93" s="153"/>
      <c r="Z93" s="153"/>
      <c r="AA93" s="153"/>
      <c r="AB93" s="153"/>
      <c r="AC93" s="153"/>
      <c r="AD93" s="153"/>
      <c r="AE93" s="153" t="s">
        <v>119</v>
      </c>
      <c r="AF93" s="153">
        <v>0</v>
      </c>
      <c r="AG93" s="153"/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</row>
    <row r="94" spans="1:60" outlineLevel="1" x14ac:dyDescent="0.2">
      <c r="A94" s="154"/>
      <c r="B94" s="161"/>
      <c r="C94" s="193" t="s">
        <v>224</v>
      </c>
      <c r="D94" s="165"/>
      <c r="E94" s="169">
        <v>4.4000000000000004</v>
      </c>
      <c r="F94" s="172"/>
      <c r="G94" s="172"/>
      <c r="H94" s="172"/>
      <c r="I94" s="172"/>
      <c r="J94" s="172"/>
      <c r="K94" s="172"/>
      <c r="L94" s="172"/>
      <c r="M94" s="172"/>
      <c r="N94" s="163"/>
      <c r="O94" s="163"/>
      <c r="P94" s="163"/>
      <c r="Q94" s="163"/>
      <c r="R94" s="163"/>
      <c r="S94" s="163"/>
      <c r="T94" s="164"/>
      <c r="U94" s="163"/>
      <c r="V94" s="153"/>
      <c r="W94" s="153"/>
      <c r="X94" s="153"/>
      <c r="Y94" s="153"/>
      <c r="Z94" s="153"/>
      <c r="AA94" s="153"/>
      <c r="AB94" s="153"/>
      <c r="AC94" s="153"/>
      <c r="AD94" s="153"/>
      <c r="AE94" s="153" t="s">
        <v>119</v>
      </c>
      <c r="AF94" s="153">
        <v>0</v>
      </c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</row>
    <row r="95" spans="1:60" ht="22.5" outlineLevel="1" x14ac:dyDescent="0.2">
      <c r="A95" s="154"/>
      <c r="B95" s="161"/>
      <c r="C95" s="193" t="s">
        <v>225</v>
      </c>
      <c r="D95" s="165"/>
      <c r="E95" s="169">
        <v>8.8000000000000007</v>
      </c>
      <c r="F95" s="172"/>
      <c r="G95" s="172"/>
      <c r="H95" s="172"/>
      <c r="I95" s="172"/>
      <c r="J95" s="172"/>
      <c r="K95" s="172"/>
      <c r="L95" s="172"/>
      <c r="M95" s="172"/>
      <c r="N95" s="163"/>
      <c r="O95" s="163"/>
      <c r="P95" s="163"/>
      <c r="Q95" s="163"/>
      <c r="R95" s="163"/>
      <c r="S95" s="163"/>
      <c r="T95" s="164"/>
      <c r="U95" s="163"/>
      <c r="V95" s="153"/>
      <c r="W95" s="153"/>
      <c r="X95" s="153"/>
      <c r="Y95" s="153"/>
      <c r="Z95" s="153"/>
      <c r="AA95" s="153"/>
      <c r="AB95" s="153"/>
      <c r="AC95" s="153"/>
      <c r="AD95" s="153"/>
      <c r="AE95" s="153" t="s">
        <v>119</v>
      </c>
      <c r="AF95" s="153">
        <v>0</v>
      </c>
      <c r="AG95" s="153"/>
      <c r="AH95" s="153"/>
      <c r="AI95" s="153"/>
      <c r="AJ95" s="153"/>
      <c r="AK95" s="153"/>
      <c r="AL95" s="153"/>
      <c r="AM95" s="153"/>
      <c r="AN95" s="153"/>
      <c r="AO95" s="153"/>
      <c r="AP95" s="153"/>
      <c r="AQ95" s="153"/>
      <c r="AR95" s="153"/>
      <c r="AS95" s="153"/>
      <c r="AT95" s="153"/>
      <c r="AU95" s="153"/>
      <c r="AV95" s="153"/>
      <c r="AW95" s="153"/>
      <c r="AX95" s="153"/>
      <c r="AY95" s="153"/>
      <c r="AZ95" s="153"/>
      <c r="BA95" s="153"/>
      <c r="BB95" s="153"/>
      <c r="BC95" s="153"/>
      <c r="BD95" s="153"/>
      <c r="BE95" s="153"/>
      <c r="BF95" s="153"/>
      <c r="BG95" s="153"/>
      <c r="BH95" s="153"/>
    </row>
    <row r="96" spans="1:60" outlineLevel="1" x14ac:dyDescent="0.2">
      <c r="A96" s="154"/>
      <c r="B96" s="161"/>
      <c r="C96" s="193" t="s">
        <v>226</v>
      </c>
      <c r="D96" s="165"/>
      <c r="E96" s="169">
        <v>4.4000000000000004</v>
      </c>
      <c r="F96" s="172"/>
      <c r="G96" s="172"/>
      <c r="H96" s="172"/>
      <c r="I96" s="172"/>
      <c r="J96" s="172"/>
      <c r="K96" s="172"/>
      <c r="L96" s="172"/>
      <c r="M96" s="172"/>
      <c r="N96" s="163"/>
      <c r="O96" s="163"/>
      <c r="P96" s="163"/>
      <c r="Q96" s="163"/>
      <c r="R96" s="163"/>
      <c r="S96" s="163"/>
      <c r="T96" s="164"/>
      <c r="U96" s="163"/>
      <c r="V96" s="153"/>
      <c r="W96" s="153"/>
      <c r="X96" s="153"/>
      <c r="Y96" s="153"/>
      <c r="Z96" s="153"/>
      <c r="AA96" s="153"/>
      <c r="AB96" s="153"/>
      <c r="AC96" s="153"/>
      <c r="AD96" s="153"/>
      <c r="AE96" s="153" t="s">
        <v>119</v>
      </c>
      <c r="AF96" s="153">
        <v>0</v>
      </c>
      <c r="AG96" s="153"/>
      <c r="AH96" s="153"/>
      <c r="AI96" s="153"/>
      <c r="AJ96" s="153"/>
      <c r="AK96" s="153"/>
      <c r="AL96" s="153"/>
      <c r="AM96" s="153"/>
      <c r="AN96" s="153"/>
      <c r="AO96" s="153"/>
      <c r="AP96" s="153"/>
      <c r="AQ96" s="153"/>
      <c r="AR96" s="153"/>
      <c r="AS96" s="153"/>
      <c r="AT96" s="153"/>
      <c r="AU96" s="153"/>
      <c r="AV96" s="153"/>
      <c r="AW96" s="153"/>
      <c r="AX96" s="153"/>
      <c r="AY96" s="153"/>
      <c r="AZ96" s="153"/>
      <c r="BA96" s="153"/>
      <c r="BB96" s="153"/>
      <c r="BC96" s="153"/>
      <c r="BD96" s="153"/>
      <c r="BE96" s="153"/>
      <c r="BF96" s="153"/>
      <c r="BG96" s="153"/>
      <c r="BH96" s="153"/>
    </row>
    <row r="97" spans="1:60" outlineLevel="1" x14ac:dyDescent="0.2">
      <c r="A97" s="154"/>
      <c r="B97" s="161"/>
      <c r="C97" s="193" t="s">
        <v>227</v>
      </c>
      <c r="D97" s="165"/>
      <c r="E97" s="169">
        <v>4.4000000000000004</v>
      </c>
      <c r="F97" s="172"/>
      <c r="G97" s="172"/>
      <c r="H97" s="172"/>
      <c r="I97" s="172"/>
      <c r="J97" s="172"/>
      <c r="K97" s="172"/>
      <c r="L97" s="172"/>
      <c r="M97" s="172"/>
      <c r="N97" s="163"/>
      <c r="O97" s="163"/>
      <c r="P97" s="163"/>
      <c r="Q97" s="163"/>
      <c r="R97" s="163"/>
      <c r="S97" s="163"/>
      <c r="T97" s="164"/>
      <c r="U97" s="163"/>
      <c r="V97" s="153"/>
      <c r="W97" s="153"/>
      <c r="X97" s="153"/>
      <c r="Y97" s="153"/>
      <c r="Z97" s="153"/>
      <c r="AA97" s="153"/>
      <c r="AB97" s="153"/>
      <c r="AC97" s="153"/>
      <c r="AD97" s="153"/>
      <c r="AE97" s="153" t="s">
        <v>119</v>
      </c>
      <c r="AF97" s="153">
        <v>0</v>
      </c>
      <c r="AG97" s="153"/>
      <c r="AH97" s="153"/>
      <c r="AI97" s="153"/>
      <c r="AJ97" s="153"/>
      <c r="AK97" s="153"/>
      <c r="AL97" s="153"/>
      <c r="AM97" s="153"/>
      <c r="AN97" s="153"/>
      <c r="AO97" s="153"/>
      <c r="AP97" s="153"/>
      <c r="AQ97" s="153"/>
      <c r="AR97" s="153"/>
      <c r="AS97" s="153"/>
      <c r="AT97" s="153"/>
      <c r="AU97" s="153"/>
      <c r="AV97" s="153"/>
      <c r="AW97" s="153"/>
      <c r="AX97" s="153"/>
      <c r="AY97" s="153"/>
      <c r="AZ97" s="153"/>
      <c r="BA97" s="153"/>
      <c r="BB97" s="153"/>
      <c r="BC97" s="153"/>
      <c r="BD97" s="153"/>
      <c r="BE97" s="153"/>
      <c r="BF97" s="153"/>
      <c r="BG97" s="153"/>
      <c r="BH97" s="153"/>
    </row>
    <row r="98" spans="1:60" outlineLevel="1" x14ac:dyDescent="0.2">
      <c r="A98" s="154"/>
      <c r="B98" s="161"/>
      <c r="C98" s="193" t="s">
        <v>228</v>
      </c>
      <c r="D98" s="165"/>
      <c r="E98" s="169">
        <v>3.45</v>
      </c>
      <c r="F98" s="172"/>
      <c r="G98" s="172"/>
      <c r="H98" s="172"/>
      <c r="I98" s="172"/>
      <c r="J98" s="172"/>
      <c r="K98" s="172"/>
      <c r="L98" s="172"/>
      <c r="M98" s="172"/>
      <c r="N98" s="163"/>
      <c r="O98" s="163"/>
      <c r="P98" s="163"/>
      <c r="Q98" s="163"/>
      <c r="R98" s="163"/>
      <c r="S98" s="163"/>
      <c r="T98" s="164"/>
      <c r="U98" s="163"/>
      <c r="V98" s="153"/>
      <c r="W98" s="153"/>
      <c r="X98" s="153"/>
      <c r="Y98" s="153"/>
      <c r="Z98" s="153"/>
      <c r="AA98" s="153"/>
      <c r="AB98" s="153"/>
      <c r="AC98" s="153"/>
      <c r="AD98" s="153"/>
      <c r="AE98" s="153" t="s">
        <v>119</v>
      </c>
      <c r="AF98" s="153">
        <v>0</v>
      </c>
      <c r="AG98" s="153"/>
      <c r="AH98" s="153"/>
      <c r="AI98" s="153"/>
      <c r="AJ98" s="153"/>
      <c r="AK98" s="153"/>
      <c r="AL98" s="153"/>
      <c r="AM98" s="153"/>
      <c r="AN98" s="153"/>
      <c r="AO98" s="153"/>
      <c r="AP98" s="153"/>
      <c r="AQ98" s="153"/>
      <c r="AR98" s="153"/>
      <c r="AS98" s="153"/>
      <c r="AT98" s="153"/>
      <c r="AU98" s="153"/>
      <c r="AV98" s="153"/>
      <c r="AW98" s="153"/>
      <c r="AX98" s="153"/>
      <c r="AY98" s="153"/>
      <c r="AZ98" s="153"/>
      <c r="BA98" s="153"/>
      <c r="BB98" s="153"/>
      <c r="BC98" s="153"/>
      <c r="BD98" s="153"/>
      <c r="BE98" s="153"/>
      <c r="BF98" s="153"/>
      <c r="BG98" s="153"/>
      <c r="BH98" s="153"/>
    </row>
    <row r="99" spans="1:60" outlineLevel="1" x14ac:dyDescent="0.2">
      <c r="A99" s="154"/>
      <c r="B99" s="161"/>
      <c r="C99" s="193" t="s">
        <v>229</v>
      </c>
      <c r="D99" s="165"/>
      <c r="E99" s="169">
        <v>176</v>
      </c>
      <c r="F99" s="172"/>
      <c r="G99" s="172"/>
      <c r="H99" s="172"/>
      <c r="I99" s="172"/>
      <c r="J99" s="172"/>
      <c r="K99" s="172"/>
      <c r="L99" s="172"/>
      <c r="M99" s="172"/>
      <c r="N99" s="163"/>
      <c r="O99" s="163"/>
      <c r="P99" s="163"/>
      <c r="Q99" s="163"/>
      <c r="R99" s="163"/>
      <c r="S99" s="163"/>
      <c r="T99" s="164"/>
      <c r="U99" s="163"/>
      <c r="V99" s="153"/>
      <c r="W99" s="153"/>
      <c r="X99" s="153"/>
      <c r="Y99" s="153"/>
      <c r="Z99" s="153"/>
      <c r="AA99" s="153"/>
      <c r="AB99" s="153"/>
      <c r="AC99" s="153"/>
      <c r="AD99" s="153"/>
      <c r="AE99" s="153" t="s">
        <v>119</v>
      </c>
      <c r="AF99" s="153">
        <v>0</v>
      </c>
      <c r="AG99" s="153"/>
      <c r="AH99" s="153"/>
      <c r="AI99" s="153"/>
      <c r="AJ99" s="153"/>
      <c r="AK99" s="153"/>
      <c r="AL99" s="153"/>
      <c r="AM99" s="153"/>
      <c r="AN99" s="153"/>
      <c r="AO99" s="153"/>
      <c r="AP99" s="153"/>
      <c r="AQ99" s="153"/>
      <c r="AR99" s="153"/>
      <c r="AS99" s="153"/>
      <c r="AT99" s="153"/>
      <c r="AU99" s="153"/>
      <c r="AV99" s="153"/>
      <c r="AW99" s="153"/>
      <c r="AX99" s="153"/>
      <c r="AY99" s="153"/>
      <c r="AZ99" s="153"/>
      <c r="BA99" s="153"/>
      <c r="BB99" s="153"/>
      <c r="BC99" s="153"/>
      <c r="BD99" s="153"/>
      <c r="BE99" s="153"/>
      <c r="BF99" s="153"/>
      <c r="BG99" s="153"/>
      <c r="BH99" s="153"/>
    </row>
    <row r="100" spans="1:60" outlineLevel="1" x14ac:dyDescent="0.2">
      <c r="A100" s="154">
        <v>28</v>
      </c>
      <c r="B100" s="161" t="s">
        <v>230</v>
      </c>
      <c r="C100" s="192" t="s">
        <v>231</v>
      </c>
      <c r="D100" s="163" t="s">
        <v>163</v>
      </c>
      <c r="E100" s="168">
        <v>495.11</v>
      </c>
      <c r="F100" s="171"/>
      <c r="G100" s="172">
        <f>ROUND(E100*F100,2)</f>
        <v>0</v>
      </c>
      <c r="H100" s="171"/>
      <c r="I100" s="172">
        <f>ROUND(E100*H100,2)</f>
        <v>0</v>
      </c>
      <c r="J100" s="171"/>
      <c r="K100" s="172">
        <f>ROUND(E100*J100,2)</f>
        <v>0</v>
      </c>
      <c r="L100" s="172">
        <v>21</v>
      </c>
      <c r="M100" s="172">
        <f>G100*(1+L100/100)</f>
        <v>0</v>
      </c>
      <c r="N100" s="163">
        <v>5.4000000000000001E-4</v>
      </c>
      <c r="O100" s="163">
        <f>ROUND(E100*N100,5)</f>
        <v>0.26735999999999999</v>
      </c>
      <c r="P100" s="163">
        <v>0</v>
      </c>
      <c r="Q100" s="163">
        <f>ROUND(E100*P100,5)</f>
        <v>0</v>
      </c>
      <c r="R100" s="163"/>
      <c r="S100" s="163"/>
      <c r="T100" s="164">
        <v>3.2000000000000001E-2</v>
      </c>
      <c r="U100" s="163">
        <f>ROUND(E100*T100,2)</f>
        <v>15.84</v>
      </c>
      <c r="V100" s="153"/>
      <c r="W100" s="153"/>
      <c r="X100" s="153"/>
      <c r="Y100" s="153"/>
      <c r="Z100" s="153"/>
      <c r="AA100" s="153"/>
      <c r="AB100" s="153"/>
      <c r="AC100" s="153"/>
      <c r="AD100" s="153"/>
      <c r="AE100" s="153" t="s">
        <v>115</v>
      </c>
      <c r="AF100" s="153"/>
      <c r="AG100" s="153"/>
      <c r="AH100" s="153"/>
      <c r="AI100" s="153"/>
      <c r="AJ100" s="153"/>
      <c r="AK100" s="153"/>
      <c r="AL100" s="153"/>
      <c r="AM100" s="153"/>
      <c r="AN100" s="153"/>
      <c r="AO100" s="153"/>
      <c r="AP100" s="153"/>
      <c r="AQ100" s="153"/>
      <c r="AR100" s="153"/>
      <c r="AS100" s="153"/>
      <c r="AT100" s="153"/>
      <c r="AU100" s="153"/>
      <c r="AV100" s="153"/>
      <c r="AW100" s="153"/>
      <c r="AX100" s="153"/>
      <c r="AY100" s="153"/>
      <c r="AZ100" s="153"/>
      <c r="BA100" s="153"/>
      <c r="BB100" s="153"/>
      <c r="BC100" s="153"/>
      <c r="BD100" s="153"/>
      <c r="BE100" s="153"/>
      <c r="BF100" s="153"/>
      <c r="BG100" s="153"/>
      <c r="BH100" s="153"/>
    </row>
    <row r="101" spans="1:60" outlineLevel="1" x14ac:dyDescent="0.2">
      <c r="A101" s="154"/>
      <c r="B101" s="161"/>
      <c r="C101" s="193" t="s">
        <v>232</v>
      </c>
      <c r="D101" s="165"/>
      <c r="E101" s="169">
        <v>161.28</v>
      </c>
      <c r="F101" s="172"/>
      <c r="G101" s="172"/>
      <c r="H101" s="172"/>
      <c r="I101" s="172"/>
      <c r="J101" s="172"/>
      <c r="K101" s="172"/>
      <c r="L101" s="172"/>
      <c r="M101" s="172"/>
      <c r="N101" s="163"/>
      <c r="O101" s="163"/>
      <c r="P101" s="163"/>
      <c r="Q101" s="163"/>
      <c r="R101" s="163"/>
      <c r="S101" s="163"/>
      <c r="T101" s="164"/>
      <c r="U101" s="163"/>
      <c r="V101" s="153"/>
      <c r="W101" s="153"/>
      <c r="X101" s="153"/>
      <c r="Y101" s="153"/>
      <c r="Z101" s="153"/>
      <c r="AA101" s="153"/>
      <c r="AB101" s="153"/>
      <c r="AC101" s="153"/>
      <c r="AD101" s="153"/>
      <c r="AE101" s="153" t="s">
        <v>119</v>
      </c>
      <c r="AF101" s="153">
        <v>0</v>
      </c>
      <c r="AG101" s="153"/>
      <c r="AH101" s="153"/>
      <c r="AI101" s="153"/>
      <c r="AJ101" s="153"/>
      <c r="AK101" s="153"/>
      <c r="AL101" s="153"/>
      <c r="AM101" s="153"/>
      <c r="AN101" s="153"/>
      <c r="AO101" s="153"/>
      <c r="AP101" s="153"/>
      <c r="AQ101" s="153"/>
      <c r="AR101" s="153"/>
      <c r="AS101" s="153"/>
      <c r="AT101" s="153"/>
      <c r="AU101" s="153"/>
      <c r="AV101" s="153"/>
      <c r="AW101" s="153"/>
      <c r="AX101" s="153"/>
      <c r="AY101" s="153"/>
      <c r="AZ101" s="153"/>
      <c r="BA101" s="153"/>
      <c r="BB101" s="153"/>
      <c r="BC101" s="153"/>
      <c r="BD101" s="153"/>
      <c r="BE101" s="153"/>
      <c r="BF101" s="153"/>
      <c r="BG101" s="153"/>
      <c r="BH101" s="153"/>
    </row>
    <row r="102" spans="1:60" outlineLevel="1" x14ac:dyDescent="0.2">
      <c r="A102" s="154"/>
      <c r="B102" s="161"/>
      <c r="C102" s="193" t="s">
        <v>233</v>
      </c>
      <c r="D102" s="165"/>
      <c r="E102" s="169">
        <v>56</v>
      </c>
      <c r="F102" s="172"/>
      <c r="G102" s="172"/>
      <c r="H102" s="172"/>
      <c r="I102" s="172"/>
      <c r="J102" s="172"/>
      <c r="K102" s="172"/>
      <c r="L102" s="172"/>
      <c r="M102" s="172"/>
      <c r="N102" s="163"/>
      <c r="O102" s="163"/>
      <c r="P102" s="163"/>
      <c r="Q102" s="163"/>
      <c r="R102" s="163"/>
      <c r="S102" s="163"/>
      <c r="T102" s="164"/>
      <c r="U102" s="163"/>
      <c r="V102" s="153"/>
      <c r="W102" s="153"/>
      <c r="X102" s="153"/>
      <c r="Y102" s="153"/>
      <c r="Z102" s="153"/>
      <c r="AA102" s="153"/>
      <c r="AB102" s="153"/>
      <c r="AC102" s="153"/>
      <c r="AD102" s="153"/>
      <c r="AE102" s="153" t="s">
        <v>119</v>
      </c>
      <c r="AF102" s="153">
        <v>0</v>
      </c>
      <c r="AG102" s="153"/>
      <c r="AH102" s="153"/>
      <c r="AI102" s="153"/>
      <c r="AJ102" s="153"/>
      <c r="AK102" s="153"/>
      <c r="AL102" s="153"/>
      <c r="AM102" s="153"/>
      <c r="AN102" s="153"/>
      <c r="AO102" s="153"/>
      <c r="AP102" s="153"/>
      <c r="AQ102" s="153"/>
      <c r="AR102" s="153"/>
      <c r="AS102" s="153"/>
      <c r="AT102" s="153"/>
      <c r="AU102" s="153"/>
      <c r="AV102" s="153"/>
      <c r="AW102" s="153"/>
      <c r="AX102" s="153"/>
      <c r="AY102" s="153"/>
      <c r="AZ102" s="153"/>
      <c r="BA102" s="153"/>
      <c r="BB102" s="153"/>
      <c r="BC102" s="153"/>
      <c r="BD102" s="153"/>
      <c r="BE102" s="153"/>
      <c r="BF102" s="153"/>
      <c r="BG102" s="153"/>
      <c r="BH102" s="153"/>
    </row>
    <row r="103" spans="1:60" outlineLevel="1" x14ac:dyDescent="0.2">
      <c r="A103" s="154"/>
      <c r="B103" s="161"/>
      <c r="C103" s="193" t="s">
        <v>234</v>
      </c>
      <c r="D103" s="165"/>
      <c r="E103" s="169">
        <v>9</v>
      </c>
      <c r="F103" s="172"/>
      <c r="G103" s="172"/>
      <c r="H103" s="172"/>
      <c r="I103" s="172"/>
      <c r="J103" s="172"/>
      <c r="K103" s="172"/>
      <c r="L103" s="172"/>
      <c r="M103" s="172"/>
      <c r="N103" s="163"/>
      <c r="O103" s="163"/>
      <c r="P103" s="163"/>
      <c r="Q103" s="163"/>
      <c r="R103" s="163"/>
      <c r="S103" s="163"/>
      <c r="T103" s="164"/>
      <c r="U103" s="163"/>
      <c r="V103" s="153"/>
      <c r="W103" s="153"/>
      <c r="X103" s="153"/>
      <c r="Y103" s="153"/>
      <c r="Z103" s="153"/>
      <c r="AA103" s="153"/>
      <c r="AB103" s="153"/>
      <c r="AC103" s="153"/>
      <c r="AD103" s="153"/>
      <c r="AE103" s="153" t="s">
        <v>119</v>
      </c>
      <c r="AF103" s="153">
        <v>0</v>
      </c>
      <c r="AG103" s="153"/>
      <c r="AH103" s="153"/>
      <c r="AI103" s="153"/>
      <c r="AJ103" s="153"/>
      <c r="AK103" s="153"/>
      <c r="AL103" s="153"/>
      <c r="AM103" s="153"/>
      <c r="AN103" s="153"/>
      <c r="AO103" s="153"/>
      <c r="AP103" s="153"/>
      <c r="AQ103" s="153"/>
      <c r="AR103" s="153"/>
      <c r="AS103" s="153"/>
      <c r="AT103" s="153"/>
      <c r="AU103" s="153"/>
      <c r="AV103" s="153"/>
      <c r="AW103" s="153"/>
      <c r="AX103" s="153"/>
      <c r="AY103" s="153"/>
      <c r="AZ103" s="153"/>
      <c r="BA103" s="153"/>
      <c r="BB103" s="153"/>
      <c r="BC103" s="153"/>
      <c r="BD103" s="153"/>
      <c r="BE103" s="153"/>
      <c r="BF103" s="153"/>
      <c r="BG103" s="153"/>
      <c r="BH103" s="153"/>
    </row>
    <row r="104" spans="1:60" outlineLevel="1" x14ac:dyDescent="0.2">
      <c r="A104" s="154"/>
      <c r="B104" s="161"/>
      <c r="C104" s="193" t="s">
        <v>235</v>
      </c>
      <c r="D104" s="165"/>
      <c r="E104" s="169">
        <v>174.58</v>
      </c>
      <c r="F104" s="172"/>
      <c r="G104" s="172"/>
      <c r="H104" s="172"/>
      <c r="I104" s="172"/>
      <c r="J104" s="172"/>
      <c r="K104" s="172"/>
      <c r="L104" s="172"/>
      <c r="M104" s="172"/>
      <c r="N104" s="163"/>
      <c r="O104" s="163"/>
      <c r="P104" s="163"/>
      <c r="Q104" s="163"/>
      <c r="R104" s="163"/>
      <c r="S104" s="163"/>
      <c r="T104" s="164"/>
      <c r="U104" s="163"/>
      <c r="V104" s="153"/>
      <c r="W104" s="153"/>
      <c r="X104" s="153"/>
      <c r="Y104" s="153"/>
      <c r="Z104" s="153"/>
      <c r="AA104" s="153"/>
      <c r="AB104" s="153"/>
      <c r="AC104" s="153"/>
      <c r="AD104" s="153"/>
      <c r="AE104" s="153" t="s">
        <v>119</v>
      </c>
      <c r="AF104" s="153">
        <v>0</v>
      </c>
      <c r="AG104" s="153"/>
      <c r="AH104" s="153"/>
      <c r="AI104" s="153"/>
      <c r="AJ104" s="153"/>
      <c r="AK104" s="153"/>
      <c r="AL104" s="153"/>
      <c r="AM104" s="153"/>
      <c r="AN104" s="153"/>
      <c r="AO104" s="153"/>
      <c r="AP104" s="153"/>
      <c r="AQ104" s="153"/>
      <c r="AR104" s="153"/>
      <c r="AS104" s="153"/>
      <c r="AT104" s="153"/>
      <c r="AU104" s="153"/>
      <c r="AV104" s="153"/>
      <c r="AW104" s="153"/>
      <c r="AX104" s="153"/>
      <c r="AY104" s="153"/>
      <c r="AZ104" s="153"/>
      <c r="BA104" s="153"/>
      <c r="BB104" s="153"/>
      <c r="BC104" s="153"/>
      <c r="BD104" s="153"/>
      <c r="BE104" s="153"/>
      <c r="BF104" s="153"/>
      <c r="BG104" s="153"/>
      <c r="BH104" s="153"/>
    </row>
    <row r="105" spans="1:60" outlineLevel="1" x14ac:dyDescent="0.2">
      <c r="A105" s="154"/>
      <c r="B105" s="161"/>
      <c r="C105" s="193" t="s">
        <v>236</v>
      </c>
      <c r="D105" s="165"/>
      <c r="E105" s="169">
        <v>81.2</v>
      </c>
      <c r="F105" s="172"/>
      <c r="G105" s="172"/>
      <c r="H105" s="172"/>
      <c r="I105" s="172"/>
      <c r="J105" s="172"/>
      <c r="K105" s="172"/>
      <c r="L105" s="172"/>
      <c r="M105" s="172"/>
      <c r="N105" s="163"/>
      <c r="O105" s="163"/>
      <c r="P105" s="163"/>
      <c r="Q105" s="163"/>
      <c r="R105" s="163"/>
      <c r="S105" s="163"/>
      <c r="T105" s="164"/>
      <c r="U105" s="163"/>
      <c r="V105" s="153"/>
      <c r="W105" s="153"/>
      <c r="X105" s="153"/>
      <c r="Y105" s="153"/>
      <c r="Z105" s="153"/>
      <c r="AA105" s="153"/>
      <c r="AB105" s="153"/>
      <c r="AC105" s="153"/>
      <c r="AD105" s="153"/>
      <c r="AE105" s="153" t="s">
        <v>119</v>
      </c>
      <c r="AF105" s="153">
        <v>0</v>
      </c>
      <c r="AG105" s="153"/>
      <c r="AH105" s="153"/>
      <c r="AI105" s="153"/>
      <c r="AJ105" s="153"/>
      <c r="AK105" s="153"/>
      <c r="AL105" s="153"/>
      <c r="AM105" s="153"/>
      <c r="AN105" s="153"/>
      <c r="AO105" s="153"/>
      <c r="AP105" s="153"/>
      <c r="AQ105" s="153"/>
      <c r="AR105" s="153"/>
      <c r="AS105" s="153"/>
      <c r="AT105" s="153"/>
      <c r="AU105" s="153"/>
      <c r="AV105" s="153"/>
      <c r="AW105" s="153"/>
      <c r="AX105" s="153"/>
      <c r="AY105" s="153"/>
      <c r="AZ105" s="153"/>
      <c r="BA105" s="153"/>
      <c r="BB105" s="153"/>
      <c r="BC105" s="153"/>
      <c r="BD105" s="153"/>
      <c r="BE105" s="153"/>
      <c r="BF105" s="153"/>
      <c r="BG105" s="153"/>
      <c r="BH105" s="153"/>
    </row>
    <row r="106" spans="1:60" outlineLevel="1" x14ac:dyDescent="0.2">
      <c r="A106" s="154"/>
      <c r="B106" s="161"/>
      <c r="C106" s="193" t="s">
        <v>237</v>
      </c>
      <c r="D106" s="165"/>
      <c r="E106" s="169">
        <v>13.05</v>
      </c>
      <c r="F106" s="172"/>
      <c r="G106" s="172"/>
      <c r="H106" s="172"/>
      <c r="I106" s="172"/>
      <c r="J106" s="172"/>
      <c r="K106" s="172"/>
      <c r="L106" s="172"/>
      <c r="M106" s="172"/>
      <c r="N106" s="163"/>
      <c r="O106" s="163"/>
      <c r="P106" s="163"/>
      <c r="Q106" s="163"/>
      <c r="R106" s="163"/>
      <c r="S106" s="163"/>
      <c r="T106" s="164"/>
      <c r="U106" s="163"/>
      <c r="V106" s="153"/>
      <c r="W106" s="153"/>
      <c r="X106" s="153"/>
      <c r="Y106" s="153"/>
      <c r="Z106" s="153"/>
      <c r="AA106" s="153"/>
      <c r="AB106" s="153"/>
      <c r="AC106" s="153"/>
      <c r="AD106" s="153"/>
      <c r="AE106" s="153" t="s">
        <v>119</v>
      </c>
      <c r="AF106" s="153">
        <v>0</v>
      </c>
      <c r="AG106" s="153"/>
      <c r="AH106" s="153"/>
      <c r="AI106" s="153"/>
      <c r="AJ106" s="153"/>
      <c r="AK106" s="153"/>
      <c r="AL106" s="153"/>
      <c r="AM106" s="153"/>
      <c r="AN106" s="153"/>
      <c r="AO106" s="153"/>
      <c r="AP106" s="153"/>
      <c r="AQ106" s="153"/>
      <c r="AR106" s="153"/>
      <c r="AS106" s="153"/>
      <c r="AT106" s="153"/>
      <c r="AU106" s="153"/>
      <c r="AV106" s="153"/>
      <c r="AW106" s="153"/>
      <c r="AX106" s="153"/>
      <c r="AY106" s="153"/>
      <c r="AZ106" s="153"/>
      <c r="BA106" s="153"/>
      <c r="BB106" s="153"/>
      <c r="BC106" s="153"/>
      <c r="BD106" s="153"/>
      <c r="BE106" s="153"/>
      <c r="BF106" s="153"/>
      <c r="BG106" s="153"/>
      <c r="BH106" s="153"/>
    </row>
    <row r="107" spans="1:60" outlineLevel="1" x14ac:dyDescent="0.2">
      <c r="A107" s="154">
        <v>29</v>
      </c>
      <c r="B107" s="161" t="s">
        <v>238</v>
      </c>
      <c r="C107" s="192" t="s">
        <v>239</v>
      </c>
      <c r="D107" s="163" t="s">
        <v>114</v>
      </c>
      <c r="E107" s="168">
        <v>334.21499999999997</v>
      </c>
      <c r="F107" s="171"/>
      <c r="G107" s="172">
        <f>ROUND(E107*F107,2)</f>
        <v>0</v>
      </c>
      <c r="H107" s="171"/>
      <c r="I107" s="172">
        <f>ROUND(E107*H107,2)</f>
        <v>0</v>
      </c>
      <c r="J107" s="171"/>
      <c r="K107" s="172">
        <f>ROUND(E107*J107,2)</f>
        <v>0</v>
      </c>
      <c r="L107" s="172">
        <v>21</v>
      </c>
      <c r="M107" s="172">
        <f>G107*(1+L107/100)</f>
        <v>0</v>
      </c>
      <c r="N107" s="163">
        <v>2.0000000000000002E-5</v>
      </c>
      <c r="O107" s="163">
        <f>ROUND(E107*N107,5)</f>
        <v>6.6800000000000002E-3</v>
      </c>
      <c r="P107" s="163">
        <v>0</v>
      </c>
      <c r="Q107" s="163">
        <f>ROUND(E107*P107,5)</f>
        <v>0</v>
      </c>
      <c r="R107" s="163"/>
      <c r="S107" s="163"/>
      <c r="T107" s="164">
        <v>0.11</v>
      </c>
      <c r="U107" s="163">
        <f>ROUND(E107*T107,2)</f>
        <v>36.76</v>
      </c>
      <c r="V107" s="153"/>
      <c r="W107" s="153"/>
      <c r="X107" s="153"/>
      <c r="Y107" s="153"/>
      <c r="Z107" s="153"/>
      <c r="AA107" s="153"/>
      <c r="AB107" s="153"/>
      <c r="AC107" s="153"/>
      <c r="AD107" s="153"/>
      <c r="AE107" s="153" t="s">
        <v>115</v>
      </c>
      <c r="AF107" s="153"/>
      <c r="AG107" s="153"/>
      <c r="AH107" s="153"/>
      <c r="AI107" s="153"/>
      <c r="AJ107" s="153"/>
      <c r="AK107" s="153"/>
      <c r="AL107" s="153"/>
      <c r="AM107" s="153"/>
      <c r="AN107" s="153"/>
      <c r="AO107" s="153"/>
      <c r="AP107" s="153"/>
      <c r="AQ107" s="153"/>
      <c r="AR107" s="153"/>
      <c r="AS107" s="153"/>
      <c r="AT107" s="153"/>
      <c r="AU107" s="153"/>
      <c r="AV107" s="153"/>
      <c r="AW107" s="153"/>
      <c r="AX107" s="153"/>
      <c r="AY107" s="153"/>
      <c r="AZ107" s="153"/>
      <c r="BA107" s="153"/>
      <c r="BB107" s="153"/>
      <c r="BC107" s="153"/>
      <c r="BD107" s="153"/>
      <c r="BE107" s="153"/>
      <c r="BF107" s="153"/>
      <c r="BG107" s="153"/>
      <c r="BH107" s="153"/>
    </row>
    <row r="108" spans="1:60" outlineLevel="1" x14ac:dyDescent="0.2">
      <c r="A108" s="154"/>
      <c r="B108" s="161"/>
      <c r="C108" s="193" t="s">
        <v>240</v>
      </c>
      <c r="D108" s="165"/>
      <c r="E108" s="169">
        <v>319.68</v>
      </c>
      <c r="F108" s="172"/>
      <c r="G108" s="172"/>
      <c r="H108" s="172"/>
      <c r="I108" s="172"/>
      <c r="J108" s="172"/>
      <c r="K108" s="172"/>
      <c r="L108" s="172"/>
      <c r="M108" s="172"/>
      <c r="N108" s="163"/>
      <c r="O108" s="163"/>
      <c r="P108" s="163"/>
      <c r="Q108" s="163"/>
      <c r="R108" s="163"/>
      <c r="S108" s="163"/>
      <c r="T108" s="164"/>
      <c r="U108" s="163"/>
      <c r="V108" s="153"/>
      <c r="W108" s="153"/>
      <c r="X108" s="153"/>
      <c r="Y108" s="153"/>
      <c r="Z108" s="153"/>
      <c r="AA108" s="153"/>
      <c r="AB108" s="153"/>
      <c r="AC108" s="153"/>
      <c r="AD108" s="153"/>
      <c r="AE108" s="153" t="s">
        <v>119</v>
      </c>
      <c r="AF108" s="153">
        <v>0</v>
      </c>
      <c r="AG108" s="153"/>
      <c r="AH108" s="153"/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53"/>
      <c r="AV108" s="153"/>
      <c r="AW108" s="153"/>
      <c r="AX108" s="153"/>
      <c r="AY108" s="153"/>
      <c r="AZ108" s="153"/>
      <c r="BA108" s="153"/>
      <c r="BB108" s="153"/>
      <c r="BC108" s="153"/>
      <c r="BD108" s="153"/>
      <c r="BE108" s="153"/>
      <c r="BF108" s="153"/>
      <c r="BG108" s="153"/>
      <c r="BH108" s="153"/>
    </row>
    <row r="109" spans="1:60" outlineLevel="1" x14ac:dyDescent="0.2">
      <c r="A109" s="154"/>
      <c r="B109" s="161"/>
      <c r="C109" s="193" t="s">
        <v>241</v>
      </c>
      <c r="D109" s="165"/>
      <c r="E109" s="169">
        <v>14.535</v>
      </c>
      <c r="F109" s="172"/>
      <c r="G109" s="172"/>
      <c r="H109" s="172"/>
      <c r="I109" s="172"/>
      <c r="J109" s="172"/>
      <c r="K109" s="172"/>
      <c r="L109" s="172"/>
      <c r="M109" s="172"/>
      <c r="N109" s="163"/>
      <c r="O109" s="163"/>
      <c r="P109" s="163"/>
      <c r="Q109" s="163"/>
      <c r="R109" s="163"/>
      <c r="S109" s="163"/>
      <c r="T109" s="164"/>
      <c r="U109" s="163"/>
      <c r="V109" s="153"/>
      <c r="W109" s="153"/>
      <c r="X109" s="153"/>
      <c r="Y109" s="153"/>
      <c r="Z109" s="153"/>
      <c r="AA109" s="153"/>
      <c r="AB109" s="153"/>
      <c r="AC109" s="153"/>
      <c r="AD109" s="153"/>
      <c r="AE109" s="153" t="s">
        <v>119</v>
      </c>
      <c r="AF109" s="153">
        <v>0</v>
      </c>
      <c r="AG109" s="153"/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153"/>
      <c r="AZ109" s="153"/>
      <c r="BA109" s="153"/>
      <c r="BB109" s="153"/>
      <c r="BC109" s="153"/>
      <c r="BD109" s="153"/>
      <c r="BE109" s="153"/>
      <c r="BF109" s="153"/>
      <c r="BG109" s="153"/>
      <c r="BH109" s="153"/>
    </row>
    <row r="110" spans="1:60" outlineLevel="1" x14ac:dyDescent="0.2">
      <c r="A110" s="154">
        <v>30</v>
      </c>
      <c r="B110" s="161" t="s">
        <v>242</v>
      </c>
      <c r="C110" s="192" t="s">
        <v>243</v>
      </c>
      <c r="D110" s="163" t="s">
        <v>114</v>
      </c>
      <c r="E110" s="168">
        <v>42</v>
      </c>
      <c r="F110" s="171"/>
      <c r="G110" s="172">
        <f>ROUND(E110*F110,2)</f>
        <v>0</v>
      </c>
      <c r="H110" s="171"/>
      <c r="I110" s="172">
        <f>ROUND(E110*H110,2)</f>
        <v>0</v>
      </c>
      <c r="J110" s="171"/>
      <c r="K110" s="172">
        <f>ROUND(E110*J110,2)</f>
        <v>0</v>
      </c>
      <c r="L110" s="172">
        <v>21</v>
      </c>
      <c r="M110" s="172">
        <f>G110*(1+L110/100)</f>
        <v>0</v>
      </c>
      <c r="N110" s="163">
        <v>4.0000000000000003E-5</v>
      </c>
      <c r="O110" s="163">
        <f>ROUND(E110*N110,5)</f>
        <v>1.6800000000000001E-3</v>
      </c>
      <c r="P110" s="163">
        <v>0</v>
      </c>
      <c r="Q110" s="163">
        <f>ROUND(E110*P110,5)</f>
        <v>0</v>
      </c>
      <c r="R110" s="163"/>
      <c r="S110" s="163"/>
      <c r="T110" s="164">
        <v>7.8E-2</v>
      </c>
      <c r="U110" s="163">
        <f>ROUND(E110*T110,2)</f>
        <v>3.28</v>
      </c>
      <c r="V110" s="153"/>
      <c r="W110" s="153"/>
      <c r="X110" s="153"/>
      <c r="Y110" s="153"/>
      <c r="Z110" s="153"/>
      <c r="AA110" s="153"/>
      <c r="AB110" s="153"/>
      <c r="AC110" s="153"/>
      <c r="AD110" s="153"/>
      <c r="AE110" s="153" t="s">
        <v>115</v>
      </c>
      <c r="AF110" s="153"/>
      <c r="AG110" s="153"/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  <c r="AX110" s="153"/>
      <c r="AY110" s="153"/>
      <c r="AZ110" s="153"/>
      <c r="BA110" s="153"/>
      <c r="BB110" s="153"/>
      <c r="BC110" s="153"/>
      <c r="BD110" s="153"/>
      <c r="BE110" s="153"/>
      <c r="BF110" s="153"/>
      <c r="BG110" s="153"/>
      <c r="BH110" s="153"/>
    </row>
    <row r="111" spans="1:60" outlineLevel="1" x14ac:dyDescent="0.2">
      <c r="A111" s="154"/>
      <c r="B111" s="161"/>
      <c r="C111" s="193" t="s">
        <v>244</v>
      </c>
      <c r="D111" s="165"/>
      <c r="E111" s="169">
        <v>42</v>
      </c>
      <c r="F111" s="172"/>
      <c r="G111" s="172"/>
      <c r="H111" s="172"/>
      <c r="I111" s="172"/>
      <c r="J111" s="172"/>
      <c r="K111" s="172"/>
      <c r="L111" s="172"/>
      <c r="M111" s="172"/>
      <c r="N111" s="163"/>
      <c r="O111" s="163"/>
      <c r="P111" s="163"/>
      <c r="Q111" s="163"/>
      <c r="R111" s="163"/>
      <c r="S111" s="163"/>
      <c r="T111" s="164"/>
      <c r="U111" s="163"/>
      <c r="V111" s="153"/>
      <c r="W111" s="153"/>
      <c r="X111" s="153"/>
      <c r="Y111" s="153"/>
      <c r="Z111" s="153"/>
      <c r="AA111" s="153"/>
      <c r="AB111" s="153"/>
      <c r="AC111" s="153"/>
      <c r="AD111" s="153"/>
      <c r="AE111" s="153" t="s">
        <v>119</v>
      </c>
      <c r="AF111" s="153">
        <v>0</v>
      </c>
      <c r="AG111" s="153"/>
      <c r="AH111" s="153"/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  <c r="AT111" s="153"/>
      <c r="AU111" s="153"/>
      <c r="AV111" s="153"/>
      <c r="AW111" s="153"/>
      <c r="AX111" s="153"/>
      <c r="AY111" s="153"/>
      <c r="AZ111" s="153"/>
      <c r="BA111" s="153"/>
      <c r="BB111" s="153"/>
      <c r="BC111" s="153"/>
      <c r="BD111" s="153"/>
      <c r="BE111" s="153"/>
      <c r="BF111" s="153"/>
      <c r="BG111" s="153"/>
      <c r="BH111" s="153"/>
    </row>
    <row r="112" spans="1:60" x14ac:dyDescent="0.2">
      <c r="A112" s="155" t="s">
        <v>110</v>
      </c>
      <c r="B112" s="162" t="s">
        <v>69</v>
      </c>
      <c r="C112" s="194" t="s">
        <v>70</v>
      </c>
      <c r="D112" s="166"/>
      <c r="E112" s="170"/>
      <c r="F112" s="173"/>
      <c r="G112" s="173">
        <f>SUMIF(AE113:AE115,"&lt;&gt;NOR",G113:G115)</f>
        <v>0</v>
      </c>
      <c r="H112" s="173"/>
      <c r="I112" s="173">
        <f>SUM(I113:I115)</f>
        <v>0</v>
      </c>
      <c r="J112" s="173"/>
      <c r="K112" s="173">
        <f>SUM(K113:K115)</f>
        <v>0</v>
      </c>
      <c r="L112" s="173"/>
      <c r="M112" s="173">
        <f>SUM(M113:M115)</f>
        <v>0</v>
      </c>
      <c r="N112" s="166"/>
      <c r="O112" s="166">
        <f>SUM(O113:O115)</f>
        <v>0</v>
      </c>
      <c r="P112" s="166"/>
      <c r="Q112" s="166">
        <f>SUM(Q113:Q115)</f>
        <v>0</v>
      </c>
      <c r="R112" s="166"/>
      <c r="S112" s="166"/>
      <c r="T112" s="167"/>
      <c r="U112" s="166">
        <f>SUM(U113:U115)</f>
        <v>1.03</v>
      </c>
      <c r="AE112" t="s">
        <v>111</v>
      </c>
    </row>
    <row r="113" spans="1:60" outlineLevel="1" x14ac:dyDescent="0.2">
      <c r="A113" s="154">
        <v>31</v>
      </c>
      <c r="B113" s="161" t="s">
        <v>245</v>
      </c>
      <c r="C113" s="192" t="s">
        <v>246</v>
      </c>
      <c r="D113" s="163" t="s">
        <v>163</v>
      </c>
      <c r="E113" s="168">
        <v>24.93</v>
      </c>
      <c r="F113" s="171"/>
      <c r="G113" s="172">
        <f>ROUND(E113*F113,2)</f>
        <v>0</v>
      </c>
      <c r="H113" s="171"/>
      <c r="I113" s="172">
        <f>ROUND(E113*H113,2)</f>
        <v>0</v>
      </c>
      <c r="J113" s="171"/>
      <c r="K113" s="172">
        <f>ROUND(E113*J113,2)</f>
        <v>0</v>
      </c>
      <c r="L113" s="172">
        <v>21</v>
      </c>
      <c r="M113" s="172">
        <f>G113*(1+L113/100)</f>
        <v>0</v>
      </c>
      <c r="N113" s="163">
        <v>0</v>
      </c>
      <c r="O113" s="163">
        <f>ROUND(E113*N113,5)</f>
        <v>0</v>
      </c>
      <c r="P113" s="163">
        <v>0</v>
      </c>
      <c r="Q113" s="163">
        <f>ROUND(E113*P113,5)</f>
        <v>0</v>
      </c>
      <c r="R113" s="163"/>
      <c r="S113" s="163"/>
      <c r="T113" s="164">
        <v>4.1200000000000001E-2</v>
      </c>
      <c r="U113" s="163">
        <f>ROUND(E113*T113,2)</f>
        <v>1.03</v>
      </c>
      <c r="V113" s="153"/>
      <c r="W113" s="153"/>
      <c r="X113" s="153"/>
      <c r="Y113" s="153"/>
      <c r="Z113" s="153"/>
      <c r="AA113" s="153"/>
      <c r="AB113" s="153"/>
      <c r="AC113" s="153"/>
      <c r="AD113" s="153"/>
      <c r="AE113" s="153" t="s">
        <v>115</v>
      </c>
      <c r="AF113" s="153"/>
      <c r="AG113" s="153"/>
      <c r="AH113" s="153"/>
      <c r="AI113" s="153"/>
      <c r="AJ113" s="153"/>
      <c r="AK113" s="153"/>
      <c r="AL113" s="153"/>
      <c r="AM113" s="153"/>
      <c r="AN113" s="153"/>
      <c r="AO113" s="153"/>
      <c r="AP113" s="153"/>
      <c r="AQ113" s="153"/>
      <c r="AR113" s="153"/>
      <c r="AS113" s="153"/>
      <c r="AT113" s="153"/>
      <c r="AU113" s="153"/>
      <c r="AV113" s="153"/>
      <c r="AW113" s="153"/>
      <c r="AX113" s="153"/>
      <c r="AY113" s="153"/>
      <c r="AZ113" s="153"/>
      <c r="BA113" s="153"/>
      <c r="BB113" s="153"/>
      <c r="BC113" s="153"/>
      <c r="BD113" s="153"/>
      <c r="BE113" s="153"/>
      <c r="BF113" s="153"/>
      <c r="BG113" s="153"/>
      <c r="BH113" s="153"/>
    </row>
    <row r="114" spans="1:60" outlineLevel="1" x14ac:dyDescent="0.2">
      <c r="A114" s="154"/>
      <c r="B114" s="161"/>
      <c r="C114" s="193" t="s">
        <v>247</v>
      </c>
      <c r="D114" s="165"/>
      <c r="E114" s="169">
        <v>11.73</v>
      </c>
      <c r="F114" s="172"/>
      <c r="G114" s="172"/>
      <c r="H114" s="172"/>
      <c r="I114" s="172"/>
      <c r="J114" s="172"/>
      <c r="K114" s="172"/>
      <c r="L114" s="172"/>
      <c r="M114" s="172"/>
      <c r="N114" s="163"/>
      <c r="O114" s="163"/>
      <c r="P114" s="163"/>
      <c r="Q114" s="163"/>
      <c r="R114" s="163"/>
      <c r="S114" s="163"/>
      <c r="T114" s="164"/>
      <c r="U114" s="163"/>
      <c r="V114" s="153"/>
      <c r="W114" s="153"/>
      <c r="X114" s="153"/>
      <c r="Y114" s="153"/>
      <c r="Z114" s="153"/>
      <c r="AA114" s="153"/>
      <c r="AB114" s="153"/>
      <c r="AC114" s="153"/>
      <c r="AD114" s="153"/>
      <c r="AE114" s="153" t="s">
        <v>119</v>
      </c>
      <c r="AF114" s="153">
        <v>0</v>
      </c>
      <c r="AG114" s="153"/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3"/>
      <c r="BC114" s="153"/>
      <c r="BD114" s="153"/>
      <c r="BE114" s="153"/>
      <c r="BF114" s="153"/>
      <c r="BG114" s="153"/>
      <c r="BH114" s="153"/>
    </row>
    <row r="115" spans="1:60" outlineLevel="1" x14ac:dyDescent="0.2">
      <c r="A115" s="154"/>
      <c r="B115" s="161"/>
      <c r="C115" s="193" t="s">
        <v>248</v>
      </c>
      <c r="D115" s="165"/>
      <c r="E115" s="169">
        <v>13.2</v>
      </c>
      <c r="F115" s="172"/>
      <c r="G115" s="172"/>
      <c r="H115" s="172"/>
      <c r="I115" s="172"/>
      <c r="J115" s="172"/>
      <c r="K115" s="172"/>
      <c r="L115" s="172"/>
      <c r="M115" s="172"/>
      <c r="N115" s="163"/>
      <c r="O115" s="163"/>
      <c r="P115" s="163"/>
      <c r="Q115" s="163"/>
      <c r="R115" s="163"/>
      <c r="S115" s="163"/>
      <c r="T115" s="164"/>
      <c r="U115" s="163"/>
      <c r="V115" s="153"/>
      <c r="W115" s="153"/>
      <c r="X115" s="153"/>
      <c r="Y115" s="153"/>
      <c r="Z115" s="153"/>
      <c r="AA115" s="153"/>
      <c r="AB115" s="153"/>
      <c r="AC115" s="153"/>
      <c r="AD115" s="153"/>
      <c r="AE115" s="153" t="s">
        <v>119</v>
      </c>
      <c r="AF115" s="153">
        <v>0</v>
      </c>
      <c r="AG115" s="153"/>
      <c r="AH115" s="153"/>
      <c r="AI115" s="153"/>
      <c r="AJ115" s="153"/>
      <c r="AK115" s="153"/>
      <c r="AL115" s="153"/>
      <c r="AM115" s="153"/>
      <c r="AN115" s="153"/>
      <c r="AO115" s="153"/>
      <c r="AP115" s="153"/>
      <c r="AQ115" s="153"/>
      <c r="AR115" s="153"/>
      <c r="AS115" s="153"/>
      <c r="AT115" s="153"/>
      <c r="AU115" s="153"/>
      <c r="AV115" s="153"/>
      <c r="AW115" s="153"/>
      <c r="AX115" s="153"/>
      <c r="AY115" s="153"/>
      <c r="AZ115" s="153"/>
      <c r="BA115" s="153"/>
      <c r="BB115" s="153"/>
      <c r="BC115" s="153"/>
      <c r="BD115" s="153"/>
      <c r="BE115" s="153"/>
      <c r="BF115" s="153"/>
      <c r="BG115" s="153"/>
      <c r="BH115" s="153"/>
    </row>
    <row r="116" spans="1:60" x14ac:dyDescent="0.2">
      <c r="A116" s="155" t="s">
        <v>110</v>
      </c>
      <c r="B116" s="162" t="s">
        <v>71</v>
      </c>
      <c r="C116" s="194" t="s">
        <v>72</v>
      </c>
      <c r="D116" s="166"/>
      <c r="E116" s="170"/>
      <c r="F116" s="173"/>
      <c r="G116" s="173">
        <f>SUMIF(AE117:AE121,"&lt;&gt;NOR",G117:G121)</f>
        <v>0</v>
      </c>
      <c r="H116" s="173"/>
      <c r="I116" s="173">
        <f>SUM(I117:I121)</f>
        <v>0</v>
      </c>
      <c r="J116" s="173"/>
      <c r="K116" s="173">
        <f>SUM(K117:K121)</f>
        <v>0</v>
      </c>
      <c r="L116" s="173"/>
      <c r="M116" s="173">
        <f>SUM(M117:M121)</f>
        <v>0</v>
      </c>
      <c r="N116" s="166"/>
      <c r="O116" s="166">
        <f>SUM(O117:O121)</f>
        <v>5.9199999999999999E-3</v>
      </c>
      <c r="P116" s="166"/>
      <c r="Q116" s="166">
        <f>SUM(Q117:Q121)</f>
        <v>0</v>
      </c>
      <c r="R116" s="166"/>
      <c r="S116" s="166"/>
      <c r="T116" s="167"/>
      <c r="U116" s="166">
        <f>SUM(U117:U121)</f>
        <v>1.88</v>
      </c>
      <c r="AE116" t="s">
        <v>111</v>
      </c>
    </row>
    <row r="117" spans="1:60" outlineLevel="1" x14ac:dyDescent="0.2">
      <c r="A117" s="154">
        <v>32</v>
      </c>
      <c r="B117" s="161" t="s">
        <v>249</v>
      </c>
      <c r="C117" s="192" t="s">
        <v>250</v>
      </c>
      <c r="D117" s="163" t="s">
        <v>114</v>
      </c>
      <c r="E117" s="168">
        <v>9.39</v>
      </c>
      <c r="F117" s="171"/>
      <c r="G117" s="172">
        <f>ROUND(E117*F117,2)</f>
        <v>0</v>
      </c>
      <c r="H117" s="171"/>
      <c r="I117" s="172">
        <f>ROUND(E117*H117,2)</f>
        <v>0</v>
      </c>
      <c r="J117" s="171"/>
      <c r="K117" s="172">
        <f>ROUND(E117*J117,2)</f>
        <v>0</v>
      </c>
      <c r="L117" s="172">
        <v>21</v>
      </c>
      <c r="M117" s="172">
        <f>G117*(1+L117/100)</f>
        <v>0</v>
      </c>
      <c r="N117" s="163">
        <v>6.3000000000000003E-4</v>
      </c>
      <c r="O117" s="163">
        <f>ROUND(E117*N117,5)</f>
        <v>5.9199999999999999E-3</v>
      </c>
      <c r="P117" s="163">
        <v>0</v>
      </c>
      <c r="Q117" s="163">
        <f>ROUND(E117*P117,5)</f>
        <v>0</v>
      </c>
      <c r="R117" s="163"/>
      <c r="S117" s="163"/>
      <c r="T117" s="164">
        <v>0.2</v>
      </c>
      <c r="U117" s="163">
        <f>ROUND(E117*T117,2)</f>
        <v>1.88</v>
      </c>
      <c r="V117" s="153"/>
      <c r="W117" s="153"/>
      <c r="X117" s="153"/>
      <c r="Y117" s="153"/>
      <c r="Z117" s="153"/>
      <c r="AA117" s="153"/>
      <c r="AB117" s="153"/>
      <c r="AC117" s="153"/>
      <c r="AD117" s="153"/>
      <c r="AE117" s="153" t="s">
        <v>115</v>
      </c>
      <c r="AF117" s="153"/>
      <c r="AG117" s="153"/>
      <c r="AH117" s="153"/>
      <c r="AI117" s="153"/>
      <c r="AJ117" s="153"/>
      <c r="AK117" s="153"/>
      <c r="AL117" s="153"/>
      <c r="AM117" s="153"/>
      <c r="AN117" s="153"/>
      <c r="AO117" s="153"/>
      <c r="AP117" s="153"/>
      <c r="AQ117" s="153"/>
      <c r="AR117" s="153"/>
      <c r="AS117" s="153"/>
      <c r="AT117" s="153"/>
      <c r="AU117" s="153"/>
      <c r="AV117" s="153"/>
      <c r="AW117" s="153"/>
      <c r="AX117" s="153"/>
      <c r="AY117" s="153"/>
      <c r="AZ117" s="153"/>
      <c r="BA117" s="153"/>
      <c r="BB117" s="153"/>
      <c r="BC117" s="153"/>
      <c r="BD117" s="153"/>
      <c r="BE117" s="153"/>
      <c r="BF117" s="153"/>
      <c r="BG117" s="153"/>
      <c r="BH117" s="153"/>
    </row>
    <row r="118" spans="1:60" outlineLevel="1" x14ac:dyDescent="0.2">
      <c r="A118" s="154"/>
      <c r="B118" s="161"/>
      <c r="C118" s="193" t="s">
        <v>251</v>
      </c>
      <c r="D118" s="165"/>
      <c r="E118" s="169">
        <v>0.69</v>
      </c>
      <c r="F118" s="172"/>
      <c r="G118" s="172"/>
      <c r="H118" s="172"/>
      <c r="I118" s="172"/>
      <c r="J118" s="172"/>
      <c r="K118" s="172"/>
      <c r="L118" s="172"/>
      <c r="M118" s="172"/>
      <c r="N118" s="163"/>
      <c r="O118" s="163"/>
      <c r="P118" s="163"/>
      <c r="Q118" s="163"/>
      <c r="R118" s="163"/>
      <c r="S118" s="163"/>
      <c r="T118" s="164"/>
      <c r="U118" s="163"/>
      <c r="V118" s="153"/>
      <c r="W118" s="153"/>
      <c r="X118" s="153"/>
      <c r="Y118" s="153"/>
      <c r="Z118" s="153"/>
      <c r="AA118" s="153"/>
      <c r="AB118" s="153"/>
      <c r="AC118" s="153"/>
      <c r="AD118" s="153"/>
      <c r="AE118" s="153" t="s">
        <v>119</v>
      </c>
      <c r="AF118" s="153">
        <v>0</v>
      </c>
      <c r="AG118" s="153"/>
      <c r="AH118" s="153"/>
      <c r="AI118" s="153"/>
      <c r="AJ118" s="153"/>
      <c r="AK118" s="153"/>
      <c r="AL118" s="153"/>
      <c r="AM118" s="153"/>
      <c r="AN118" s="153"/>
      <c r="AO118" s="153"/>
      <c r="AP118" s="153"/>
      <c r="AQ118" s="153"/>
      <c r="AR118" s="153"/>
      <c r="AS118" s="153"/>
      <c r="AT118" s="153"/>
      <c r="AU118" s="153"/>
      <c r="AV118" s="153"/>
      <c r="AW118" s="153"/>
      <c r="AX118" s="153"/>
      <c r="AY118" s="153"/>
      <c r="AZ118" s="153"/>
      <c r="BA118" s="153"/>
      <c r="BB118" s="153"/>
      <c r="BC118" s="153"/>
      <c r="BD118" s="153"/>
      <c r="BE118" s="153"/>
      <c r="BF118" s="153"/>
      <c r="BG118" s="153"/>
      <c r="BH118" s="153"/>
    </row>
    <row r="119" spans="1:60" outlineLevel="1" x14ac:dyDescent="0.2">
      <c r="A119" s="154"/>
      <c r="B119" s="161"/>
      <c r="C119" s="193" t="s">
        <v>252</v>
      </c>
      <c r="D119" s="165"/>
      <c r="E119" s="169">
        <v>1.05</v>
      </c>
      <c r="F119" s="172"/>
      <c r="G119" s="172"/>
      <c r="H119" s="172"/>
      <c r="I119" s="172"/>
      <c r="J119" s="172"/>
      <c r="K119" s="172"/>
      <c r="L119" s="172"/>
      <c r="M119" s="172"/>
      <c r="N119" s="163"/>
      <c r="O119" s="163"/>
      <c r="P119" s="163"/>
      <c r="Q119" s="163"/>
      <c r="R119" s="163"/>
      <c r="S119" s="163"/>
      <c r="T119" s="164"/>
      <c r="U119" s="163"/>
      <c r="V119" s="153"/>
      <c r="W119" s="153"/>
      <c r="X119" s="153"/>
      <c r="Y119" s="153"/>
      <c r="Z119" s="153"/>
      <c r="AA119" s="153"/>
      <c r="AB119" s="153"/>
      <c r="AC119" s="153"/>
      <c r="AD119" s="153"/>
      <c r="AE119" s="153" t="s">
        <v>119</v>
      </c>
      <c r="AF119" s="153">
        <v>0</v>
      </c>
      <c r="AG119" s="153"/>
      <c r="AH119" s="153"/>
      <c r="AI119" s="153"/>
      <c r="AJ119" s="153"/>
      <c r="AK119" s="153"/>
      <c r="AL119" s="153"/>
      <c r="AM119" s="153"/>
      <c r="AN119" s="153"/>
      <c r="AO119" s="153"/>
      <c r="AP119" s="153"/>
      <c r="AQ119" s="153"/>
      <c r="AR119" s="153"/>
      <c r="AS119" s="153"/>
      <c r="AT119" s="153"/>
      <c r="AU119" s="153"/>
      <c r="AV119" s="153"/>
      <c r="AW119" s="153"/>
      <c r="AX119" s="153"/>
      <c r="AY119" s="153"/>
      <c r="AZ119" s="153"/>
      <c r="BA119" s="153"/>
      <c r="BB119" s="153"/>
      <c r="BC119" s="153"/>
      <c r="BD119" s="153"/>
      <c r="BE119" s="153"/>
      <c r="BF119" s="153"/>
      <c r="BG119" s="153"/>
      <c r="BH119" s="153"/>
    </row>
    <row r="120" spans="1:60" outlineLevel="1" x14ac:dyDescent="0.2">
      <c r="A120" s="154"/>
      <c r="B120" s="161"/>
      <c r="C120" s="193" t="s">
        <v>253</v>
      </c>
      <c r="D120" s="165"/>
      <c r="E120" s="169">
        <v>3.45</v>
      </c>
      <c r="F120" s="172"/>
      <c r="G120" s="172"/>
      <c r="H120" s="172"/>
      <c r="I120" s="172"/>
      <c r="J120" s="172"/>
      <c r="K120" s="172"/>
      <c r="L120" s="172"/>
      <c r="M120" s="172"/>
      <c r="N120" s="163"/>
      <c r="O120" s="163"/>
      <c r="P120" s="163"/>
      <c r="Q120" s="163"/>
      <c r="R120" s="163"/>
      <c r="S120" s="163"/>
      <c r="T120" s="164"/>
      <c r="U120" s="163"/>
      <c r="V120" s="153"/>
      <c r="W120" s="153"/>
      <c r="X120" s="153"/>
      <c r="Y120" s="153"/>
      <c r="Z120" s="153"/>
      <c r="AA120" s="153"/>
      <c r="AB120" s="153"/>
      <c r="AC120" s="153"/>
      <c r="AD120" s="153"/>
      <c r="AE120" s="153" t="s">
        <v>119</v>
      </c>
      <c r="AF120" s="153">
        <v>0</v>
      </c>
      <c r="AG120" s="153"/>
      <c r="AH120" s="153"/>
      <c r="AI120" s="153"/>
      <c r="AJ120" s="153"/>
      <c r="AK120" s="153"/>
      <c r="AL120" s="153"/>
      <c r="AM120" s="153"/>
      <c r="AN120" s="153"/>
      <c r="AO120" s="153"/>
      <c r="AP120" s="153"/>
      <c r="AQ120" s="153"/>
      <c r="AR120" s="153"/>
      <c r="AS120" s="153"/>
      <c r="AT120" s="153"/>
      <c r="AU120" s="153"/>
      <c r="AV120" s="153"/>
      <c r="AW120" s="153"/>
      <c r="AX120" s="153"/>
      <c r="AY120" s="153"/>
      <c r="AZ120" s="153"/>
      <c r="BA120" s="153"/>
      <c r="BB120" s="153"/>
      <c r="BC120" s="153"/>
      <c r="BD120" s="153"/>
      <c r="BE120" s="153"/>
      <c r="BF120" s="153"/>
      <c r="BG120" s="153"/>
      <c r="BH120" s="153"/>
    </row>
    <row r="121" spans="1:60" outlineLevel="1" x14ac:dyDescent="0.2">
      <c r="A121" s="154"/>
      <c r="B121" s="161"/>
      <c r="C121" s="193" t="s">
        <v>254</v>
      </c>
      <c r="D121" s="165"/>
      <c r="E121" s="169">
        <v>4.2</v>
      </c>
      <c r="F121" s="172"/>
      <c r="G121" s="172"/>
      <c r="H121" s="172"/>
      <c r="I121" s="172"/>
      <c r="J121" s="172"/>
      <c r="K121" s="172"/>
      <c r="L121" s="172"/>
      <c r="M121" s="172"/>
      <c r="N121" s="163"/>
      <c r="O121" s="163"/>
      <c r="P121" s="163"/>
      <c r="Q121" s="163"/>
      <c r="R121" s="163"/>
      <c r="S121" s="163"/>
      <c r="T121" s="164"/>
      <c r="U121" s="163"/>
      <c r="V121" s="153"/>
      <c r="W121" s="153"/>
      <c r="X121" s="153"/>
      <c r="Y121" s="153"/>
      <c r="Z121" s="153"/>
      <c r="AA121" s="153"/>
      <c r="AB121" s="153"/>
      <c r="AC121" s="153"/>
      <c r="AD121" s="153"/>
      <c r="AE121" s="153" t="s">
        <v>119</v>
      </c>
      <c r="AF121" s="153">
        <v>0</v>
      </c>
      <c r="AG121" s="153"/>
      <c r="AH121" s="153"/>
      <c r="AI121" s="153"/>
      <c r="AJ121" s="153"/>
      <c r="AK121" s="153"/>
      <c r="AL121" s="153"/>
      <c r="AM121" s="153"/>
      <c r="AN121" s="153"/>
      <c r="AO121" s="153"/>
      <c r="AP121" s="153"/>
      <c r="AQ121" s="153"/>
      <c r="AR121" s="153"/>
      <c r="AS121" s="153"/>
      <c r="AT121" s="153"/>
      <c r="AU121" s="153"/>
      <c r="AV121" s="153"/>
      <c r="AW121" s="153"/>
      <c r="AX121" s="153"/>
      <c r="AY121" s="153"/>
      <c r="AZ121" s="153"/>
      <c r="BA121" s="153"/>
      <c r="BB121" s="153"/>
      <c r="BC121" s="153"/>
      <c r="BD121" s="153"/>
      <c r="BE121" s="153"/>
      <c r="BF121" s="153"/>
      <c r="BG121" s="153"/>
      <c r="BH121" s="153"/>
    </row>
    <row r="122" spans="1:60" x14ac:dyDescent="0.2">
      <c r="A122" s="155" t="s">
        <v>110</v>
      </c>
      <c r="B122" s="162" t="s">
        <v>73</v>
      </c>
      <c r="C122" s="194" t="s">
        <v>74</v>
      </c>
      <c r="D122" s="166"/>
      <c r="E122" s="170"/>
      <c r="F122" s="173"/>
      <c r="G122" s="173">
        <f>SUMIF(AE123:AE129,"&lt;&gt;NOR",G123:G129)</f>
        <v>0</v>
      </c>
      <c r="H122" s="173"/>
      <c r="I122" s="173">
        <f>SUM(I123:I129)</f>
        <v>0</v>
      </c>
      <c r="J122" s="173"/>
      <c r="K122" s="173">
        <f>SUM(K123:K129)</f>
        <v>0</v>
      </c>
      <c r="L122" s="173"/>
      <c r="M122" s="173">
        <f>SUM(M123:M129)</f>
        <v>0</v>
      </c>
      <c r="N122" s="166"/>
      <c r="O122" s="166">
        <f>SUM(O123:O129)</f>
        <v>3.3616999999999999</v>
      </c>
      <c r="P122" s="166"/>
      <c r="Q122" s="166">
        <f>SUM(Q123:Q129)</f>
        <v>0</v>
      </c>
      <c r="R122" s="166"/>
      <c r="S122" s="166"/>
      <c r="T122" s="167"/>
      <c r="U122" s="166">
        <f>SUM(U123:U129)</f>
        <v>44.260000000000005</v>
      </c>
      <c r="AE122" t="s">
        <v>111</v>
      </c>
    </row>
    <row r="123" spans="1:60" outlineLevel="1" x14ac:dyDescent="0.2">
      <c r="A123" s="154">
        <v>33</v>
      </c>
      <c r="B123" s="161" t="s">
        <v>255</v>
      </c>
      <c r="C123" s="192" t="s">
        <v>256</v>
      </c>
      <c r="D123" s="163" t="s">
        <v>114</v>
      </c>
      <c r="E123" s="168">
        <v>182.9</v>
      </c>
      <c r="F123" s="171"/>
      <c r="G123" s="172">
        <f>ROUND(E123*F123,2)</f>
        <v>0</v>
      </c>
      <c r="H123" s="171"/>
      <c r="I123" s="172">
        <f>ROUND(E123*H123,2)</f>
        <v>0</v>
      </c>
      <c r="J123" s="171"/>
      <c r="K123" s="172">
        <f>ROUND(E123*J123,2)</f>
        <v>0</v>
      </c>
      <c r="L123" s="172">
        <v>21</v>
      </c>
      <c r="M123" s="172">
        <f>G123*(1+L123/100)</f>
        <v>0</v>
      </c>
      <c r="N123" s="163">
        <v>1.8380000000000001E-2</v>
      </c>
      <c r="O123" s="163">
        <f>ROUND(E123*N123,5)</f>
        <v>3.3616999999999999</v>
      </c>
      <c r="P123" s="163">
        <v>0</v>
      </c>
      <c r="Q123" s="163">
        <f>ROUND(E123*P123,5)</f>
        <v>0</v>
      </c>
      <c r="R123" s="163"/>
      <c r="S123" s="163"/>
      <c r="T123" s="164">
        <v>0.13</v>
      </c>
      <c r="U123" s="163">
        <f>ROUND(E123*T123,2)</f>
        <v>23.78</v>
      </c>
      <c r="V123" s="153"/>
      <c r="W123" s="153"/>
      <c r="X123" s="153"/>
      <c r="Y123" s="153"/>
      <c r="Z123" s="153"/>
      <c r="AA123" s="153"/>
      <c r="AB123" s="153"/>
      <c r="AC123" s="153"/>
      <c r="AD123" s="153"/>
      <c r="AE123" s="153" t="s">
        <v>115</v>
      </c>
      <c r="AF123" s="153"/>
      <c r="AG123" s="153"/>
      <c r="AH123" s="153"/>
      <c r="AI123" s="153"/>
      <c r="AJ123" s="153"/>
      <c r="AK123" s="153"/>
      <c r="AL123" s="153"/>
      <c r="AM123" s="153"/>
      <c r="AN123" s="153"/>
      <c r="AO123" s="153"/>
      <c r="AP123" s="153"/>
      <c r="AQ123" s="153"/>
      <c r="AR123" s="153"/>
      <c r="AS123" s="153"/>
      <c r="AT123" s="153"/>
      <c r="AU123" s="153"/>
      <c r="AV123" s="153"/>
      <c r="AW123" s="153"/>
      <c r="AX123" s="153"/>
      <c r="AY123" s="153"/>
      <c r="AZ123" s="153"/>
      <c r="BA123" s="153"/>
      <c r="BB123" s="153"/>
      <c r="BC123" s="153"/>
      <c r="BD123" s="153"/>
      <c r="BE123" s="153"/>
      <c r="BF123" s="153"/>
      <c r="BG123" s="153"/>
      <c r="BH123" s="153"/>
    </row>
    <row r="124" spans="1:60" outlineLevel="1" x14ac:dyDescent="0.2">
      <c r="A124" s="154"/>
      <c r="B124" s="161"/>
      <c r="C124" s="193" t="s">
        <v>257</v>
      </c>
      <c r="D124" s="165"/>
      <c r="E124" s="169">
        <v>10.9</v>
      </c>
      <c r="F124" s="172"/>
      <c r="G124" s="172"/>
      <c r="H124" s="172"/>
      <c r="I124" s="172"/>
      <c r="J124" s="172"/>
      <c r="K124" s="172"/>
      <c r="L124" s="172"/>
      <c r="M124" s="172"/>
      <c r="N124" s="163"/>
      <c r="O124" s="163"/>
      <c r="P124" s="163"/>
      <c r="Q124" s="163"/>
      <c r="R124" s="163"/>
      <c r="S124" s="163"/>
      <c r="T124" s="164"/>
      <c r="U124" s="163"/>
      <c r="V124" s="153"/>
      <c r="W124" s="153"/>
      <c r="X124" s="153"/>
      <c r="Y124" s="153"/>
      <c r="Z124" s="153"/>
      <c r="AA124" s="153"/>
      <c r="AB124" s="153"/>
      <c r="AC124" s="153"/>
      <c r="AD124" s="153"/>
      <c r="AE124" s="153" t="s">
        <v>119</v>
      </c>
      <c r="AF124" s="153">
        <v>0</v>
      </c>
      <c r="AG124" s="153"/>
      <c r="AH124" s="153"/>
      <c r="AI124" s="153"/>
      <c r="AJ124" s="153"/>
      <c r="AK124" s="153"/>
      <c r="AL124" s="153"/>
      <c r="AM124" s="153"/>
      <c r="AN124" s="153"/>
      <c r="AO124" s="153"/>
      <c r="AP124" s="153"/>
      <c r="AQ124" s="153"/>
      <c r="AR124" s="153"/>
      <c r="AS124" s="153"/>
      <c r="AT124" s="153"/>
      <c r="AU124" s="153"/>
      <c r="AV124" s="153"/>
      <c r="AW124" s="153"/>
      <c r="AX124" s="153"/>
      <c r="AY124" s="153"/>
      <c r="AZ124" s="153"/>
      <c r="BA124" s="153"/>
      <c r="BB124" s="153"/>
      <c r="BC124" s="153"/>
      <c r="BD124" s="153"/>
      <c r="BE124" s="153"/>
      <c r="BF124" s="153"/>
      <c r="BG124" s="153"/>
      <c r="BH124" s="153"/>
    </row>
    <row r="125" spans="1:60" outlineLevel="1" x14ac:dyDescent="0.2">
      <c r="A125" s="154"/>
      <c r="B125" s="161"/>
      <c r="C125" s="193" t="s">
        <v>258</v>
      </c>
      <c r="D125" s="165"/>
      <c r="E125" s="169">
        <v>172</v>
      </c>
      <c r="F125" s="172"/>
      <c r="G125" s="172"/>
      <c r="H125" s="172"/>
      <c r="I125" s="172"/>
      <c r="J125" s="172"/>
      <c r="K125" s="172"/>
      <c r="L125" s="172"/>
      <c r="M125" s="172"/>
      <c r="N125" s="163"/>
      <c r="O125" s="163"/>
      <c r="P125" s="163"/>
      <c r="Q125" s="163"/>
      <c r="R125" s="163"/>
      <c r="S125" s="163"/>
      <c r="T125" s="164"/>
      <c r="U125" s="163"/>
      <c r="V125" s="153"/>
      <c r="W125" s="153"/>
      <c r="X125" s="153"/>
      <c r="Y125" s="153"/>
      <c r="Z125" s="153"/>
      <c r="AA125" s="153"/>
      <c r="AB125" s="153"/>
      <c r="AC125" s="153"/>
      <c r="AD125" s="153"/>
      <c r="AE125" s="153" t="s">
        <v>119</v>
      </c>
      <c r="AF125" s="153">
        <v>0</v>
      </c>
      <c r="AG125" s="153"/>
      <c r="AH125" s="153"/>
      <c r="AI125" s="153"/>
      <c r="AJ125" s="153"/>
      <c r="AK125" s="153"/>
      <c r="AL125" s="153"/>
      <c r="AM125" s="153"/>
      <c r="AN125" s="153"/>
      <c r="AO125" s="153"/>
      <c r="AP125" s="153"/>
      <c r="AQ125" s="153"/>
      <c r="AR125" s="153"/>
      <c r="AS125" s="153"/>
      <c r="AT125" s="153"/>
      <c r="AU125" s="153"/>
      <c r="AV125" s="153"/>
      <c r="AW125" s="153"/>
      <c r="AX125" s="153"/>
      <c r="AY125" s="153"/>
      <c r="AZ125" s="153"/>
      <c r="BA125" s="153"/>
      <c r="BB125" s="153"/>
      <c r="BC125" s="153"/>
      <c r="BD125" s="153"/>
      <c r="BE125" s="153"/>
      <c r="BF125" s="153"/>
      <c r="BG125" s="153"/>
      <c r="BH125" s="153"/>
    </row>
    <row r="126" spans="1:60" ht="22.5" outlineLevel="1" x14ac:dyDescent="0.2">
      <c r="A126" s="154">
        <v>34</v>
      </c>
      <c r="B126" s="161" t="s">
        <v>259</v>
      </c>
      <c r="C126" s="192" t="s">
        <v>260</v>
      </c>
      <c r="D126" s="163" t="s">
        <v>114</v>
      </c>
      <c r="E126" s="168">
        <v>182.9</v>
      </c>
      <c r="F126" s="171"/>
      <c r="G126" s="172">
        <f>ROUND(E126*F126,2)</f>
        <v>0</v>
      </c>
      <c r="H126" s="171"/>
      <c r="I126" s="172">
        <f>ROUND(E126*H126,2)</f>
        <v>0</v>
      </c>
      <c r="J126" s="171"/>
      <c r="K126" s="172">
        <f>ROUND(E126*J126,2)</f>
        <v>0</v>
      </c>
      <c r="L126" s="172">
        <v>21</v>
      </c>
      <c r="M126" s="172">
        <f>G126*(1+L126/100)</f>
        <v>0</v>
      </c>
      <c r="N126" s="163">
        <v>0</v>
      </c>
      <c r="O126" s="163">
        <f>ROUND(E126*N126,5)</f>
        <v>0</v>
      </c>
      <c r="P126" s="163">
        <v>0</v>
      </c>
      <c r="Q126" s="163">
        <f>ROUND(E126*P126,5)</f>
        <v>0</v>
      </c>
      <c r="R126" s="163"/>
      <c r="S126" s="163"/>
      <c r="T126" s="164">
        <v>0</v>
      </c>
      <c r="U126" s="163">
        <f>ROUND(E126*T126,2)</f>
        <v>0</v>
      </c>
      <c r="V126" s="153"/>
      <c r="W126" s="153"/>
      <c r="X126" s="153"/>
      <c r="Y126" s="153"/>
      <c r="Z126" s="153"/>
      <c r="AA126" s="153"/>
      <c r="AB126" s="153"/>
      <c r="AC126" s="153"/>
      <c r="AD126" s="153"/>
      <c r="AE126" s="153" t="s">
        <v>115</v>
      </c>
      <c r="AF126" s="153"/>
      <c r="AG126" s="153"/>
      <c r="AH126" s="153"/>
      <c r="AI126" s="153"/>
      <c r="AJ126" s="153"/>
      <c r="AK126" s="153"/>
      <c r="AL126" s="153"/>
      <c r="AM126" s="153"/>
      <c r="AN126" s="153"/>
      <c r="AO126" s="153"/>
      <c r="AP126" s="153"/>
      <c r="AQ126" s="153"/>
      <c r="AR126" s="153"/>
      <c r="AS126" s="153"/>
      <c r="AT126" s="153"/>
      <c r="AU126" s="153"/>
      <c r="AV126" s="153"/>
      <c r="AW126" s="153"/>
      <c r="AX126" s="153"/>
      <c r="AY126" s="153"/>
      <c r="AZ126" s="153"/>
      <c r="BA126" s="153"/>
      <c r="BB126" s="153"/>
      <c r="BC126" s="153"/>
      <c r="BD126" s="153"/>
      <c r="BE126" s="153"/>
      <c r="BF126" s="153"/>
      <c r="BG126" s="153"/>
      <c r="BH126" s="153"/>
    </row>
    <row r="127" spans="1:60" outlineLevel="1" x14ac:dyDescent="0.2">
      <c r="A127" s="154">
        <v>35</v>
      </c>
      <c r="B127" s="161" t="s">
        <v>261</v>
      </c>
      <c r="C127" s="192" t="s">
        <v>262</v>
      </c>
      <c r="D127" s="163" t="s">
        <v>114</v>
      </c>
      <c r="E127" s="168">
        <v>5487</v>
      </c>
      <c r="F127" s="171"/>
      <c r="G127" s="172">
        <f>ROUND(E127*F127,2)</f>
        <v>0</v>
      </c>
      <c r="H127" s="171"/>
      <c r="I127" s="172">
        <f>ROUND(E127*H127,2)</f>
        <v>0</v>
      </c>
      <c r="J127" s="171"/>
      <c r="K127" s="172">
        <f>ROUND(E127*J127,2)</f>
        <v>0</v>
      </c>
      <c r="L127" s="172">
        <v>21</v>
      </c>
      <c r="M127" s="172">
        <f>G127*(1+L127/100)</f>
        <v>0</v>
      </c>
      <c r="N127" s="163">
        <v>0</v>
      </c>
      <c r="O127" s="163">
        <f>ROUND(E127*N127,5)</f>
        <v>0</v>
      </c>
      <c r="P127" s="163">
        <v>0</v>
      </c>
      <c r="Q127" s="163">
        <f>ROUND(E127*P127,5)</f>
        <v>0</v>
      </c>
      <c r="R127" s="163"/>
      <c r="S127" s="163"/>
      <c r="T127" s="164">
        <v>0</v>
      </c>
      <c r="U127" s="163">
        <f>ROUND(E127*T127,2)</f>
        <v>0</v>
      </c>
      <c r="V127" s="153"/>
      <c r="W127" s="153"/>
      <c r="X127" s="153"/>
      <c r="Y127" s="153"/>
      <c r="Z127" s="153"/>
      <c r="AA127" s="153"/>
      <c r="AB127" s="153"/>
      <c r="AC127" s="153"/>
      <c r="AD127" s="153"/>
      <c r="AE127" s="153" t="s">
        <v>115</v>
      </c>
      <c r="AF127" s="153"/>
      <c r="AG127" s="153"/>
      <c r="AH127" s="153"/>
      <c r="AI127" s="153"/>
      <c r="AJ127" s="153"/>
      <c r="AK127" s="153"/>
      <c r="AL127" s="153"/>
      <c r="AM127" s="153"/>
      <c r="AN127" s="153"/>
      <c r="AO127" s="153"/>
      <c r="AP127" s="153"/>
      <c r="AQ127" s="153"/>
      <c r="AR127" s="153"/>
      <c r="AS127" s="153"/>
      <c r="AT127" s="153"/>
      <c r="AU127" s="153"/>
      <c r="AV127" s="153"/>
      <c r="AW127" s="153"/>
      <c r="AX127" s="153"/>
      <c r="AY127" s="153"/>
      <c r="AZ127" s="153"/>
      <c r="BA127" s="153"/>
      <c r="BB127" s="153"/>
      <c r="BC127" s="153"/>
      <c r="BD127" s="153"/>
      <c r="BE127" s="153"/>
      <c r="BF127" s="153"/>
      <c r="BG127" s="153"/>
      <c r="BH127" s="153"/>
    </row>
    <row r="128" spans="1:60" outlineLevel="1" x14ac:dyDescent="0.2">
      <c r="A128" s="154"/>
      <c r="B128" s="161"/>
      <c r="C128" s="193" t="s">
        <v>263</v>
      </c>
      <c r="D128" s="165"/>
      <c r="E128" s="169">
        <v>5487</v>
      </c>
      <c r="F128" s="172"/>
      <c r="G128" s="172"/>
      <c r="H128" s="172"/>
      <c r="I128" s="172"/>
      <c r="J128" s="172"/>
      <c r="K128" s="172"/>
      <c r="L128" s="172"/>
      <c r="M128" s="172"/>
      <c r="N128" s="163"/>
      <c r="O128" s="163"/>
      <c r="P128" s="163"/>
      <c r="Q128" s="163"/>
      <c r="R128" s="163"/>
      <c r="S128" s="163"/>
      <c r="T128" s="164"/>
      <c r="U128" s="163"/>
      <c r="V128" s="153"/>
      <c r="W128" s="153"/>
      <c r="X128" s="153"/>
      <c r="Y128" s="153"/>
      <c r="Z128" s="153"/>
      <c r="AA128" s="153"/>
      <c r="AB128" s="153"/>
      <c r="AC128" s="153"/>
      <c r="AD128" s="153"/>
      <c r="AE128" s="153" t="s">
        <v>119</v>
      </c>
      <c r="AF128" s="153">
        <v>0</v>
      </c>
      <c r="AG128" s="153"/>
      <c r="AH128" s="153"/>
      <c r="AI128" s="153"/>
      <c r="AJ128" s="153"/>
      <c r="AK128" s="153"/>
      <c r="AL128" s="153"/>
      <c r="AM128" s="153"/>
      <c r="AN128" s="153"/>
      <c r="AO128" s="153"/>
      <c r="AP128" s="153"/>
      <c r="AQ128" s="153"/>
      <c r="AR128" s="153"/>
      <c r="AS128" s="153"/>
      <c r="AT128" s="153"/>
      <c r="AU128" s="153"/>
      <c r="AV128" s="153"/>
      <c r="AW128" s="153"/>
      <c r="AX128" s="153"/>
      <c r="AY128" s="153"/>
      <c r="AZ128" s="153"/>
      <c r="BA128" s="153"/>
      <c r="BB128" s="153"/>
      <c r="BC128" s="153"/>
      <c r="BD128" s="153"/>
      <c r="BE128" s="153"/>
      <c r="BF128" s="153"/>
      <c r="BG128" s="153"/>
      <c r="BH128" s="153"/>
    </row>
    <row r="129" spans="1:60" outlineLevel="1" x14ac:dyDescent="0.2">
      <c r="A129" s="154">
        <v>36</v>
      </c>
      <c r="B129" s="161" t="s">
        <v>264</v>
      </c>
      <c r="C129" s="192" t="s">
        <v>265</v>
      </c>
      <c r="D129" s="163" t="s">
        <v>114</v>
      </c>
      <c r="E129" s="168">
        <v>182.9</v>
      </c>
      <c r="F129" s="171"/>
      <c r="G129" s="172">
        <f>ROUND(E129*F129,2)</f>
        <v>0</v>
      </c>
      <c r="H129" s="171"/>
      <c r="I129" s="172">
        <f>ROUND(E129*H129,2)</f>
        <v>0</v>
      </c>
      <c r="J129" s="171"/>
      <c r="K129" s="172">
        <f>ROUND(E129*J129,2)</f>
        <v>0</v>
      </c>
      <c r="L129" s="172">
        <v>21</v>
      </c>
      <c r="M129" s="172">
        <f>G129*(1+L129/100)</f>
        <v>0</v>
      </c>
      <c r="N129" s="163">
        <v>0</v>
      </c>
      <c r="O129" s="163">
        <f>ROUND(E129*N129,5)</f>
        <v>0</v>
      </c>
      <c r="P129" s="163">
        <v>0</v>
      </c>
      <c r="Q129" s="163">
        <f>ROUND(E129*P129,5)</f>
        <v>0</v>
      </c>
      <c r="R129" s="163"/>
      <c r="S129" s="163"/>
      <c r="T129" s="164">
        <v>0.112</v>
      </c>
      <c r="U129" s="163">
        <f>ROUND(E129*T129,2)</f>
        <v>20.48</v>
      </c>
      <c r="V129" s="153"/>
      <c r="W129" s="153"/>
      <c r="X129" s="153"/>
      <c r="Y129" s="153"/>
      <c r="Z129" s="153"/>
      <c r="AA129" s="153"/>
      <c r="AB129" s="153"/>
      <c r="AC129" s="153"/>
      <c r="AD129" s="153"/>
      <c r="AE129" s="153" t="s">
        <v>115</v>
      </c>
      <c r="AF129" s="153"/>
      <c r="AG129" s="153"/>
      <c r="AH129" s="153"/>
      <c r="AI129" s="153"/>
      <c r="AJ129" s="153"/>
      <c r="AK129" s="153"/>
      <c r="AL129" s="153"/>
      <c r="AM129" s="153"/>
      <c r="AN129" s="153"/>
      <c r="AO129" s="153"/>
      <c r="AP129" s="153"/>
      <c r="AQ129" s="153"/>
      <c r="AR129" s="153"/>
      <c r="AS129" s="153"/>
      <c r="AT129" s="153"/>
      <c r="AU129" s="153"/>
      <c r="AV129" s="153"/>
      <c r="AW129" s="153"/>
      <c r="AX129" s="153"/>
      <c r="AY129" s="153"/>
      <c r="AZ129" s="153"/>
      <c r="BA129" s="153"/>
      <c r="BB129" s="153"/>
      <c r="BC129" s="153"/>
      <c r="BD129" s="153"/>
      <c r="BE129" s="153"/>
      <c r="BF129" s="153"/>
      <c r="BG129" s="153"/>
      <c r="BH129" s="153"/>
    </row>
    <row r="130" spans="1:60" x14ac:dyDescent="0.2">
      <c r="A130" s="155" t="s">
        <v>110</v>
      </c>
      <c r="B130" s="162" t="s">
        <v>75</v>
      </c>
      <c r="C130" s="194" t="s">
        <v>76</v>
      </c>
      <c r="D130" s="166"/>
      <c r="E130" s="170"/>
      <c r="F130" s="173"/>
      <c r="G130" s="173">
        <f>SUMIF(AE131:AE147,"&lt;&gt;NOR",G131:G147)</f>
        <v>0</v>
      </c>
      <c r="H130" s="173"/>
      <c r="I130" s="173">
        <f>SUM(I131:I147)</f>
        <v>0</v>
      </c>
      <c r="J130" s="173"/>
      <c r="K130" s="173">
        <f>SUM(K131:K147)</f>
        <v>0</v>
      </c>
      <c r="L130" s="173"/>
      <c r="M130" s="173">
        <f>SUM(M131:M147)</f>
        <v>0</v>
      </c>
      <c r="N130" s="166"/>
      <c r="O130" s="166">
        <f>SUM(O131:O147)</f>
        <v>9.8379999999999995E-2</v>
      </c>
      <c r="P130" s="166"/>
      <c r="Q130" s="166">
        <f>SUM(Q131:Q147)</f>
        <v>191.21545</v>
      </c>
      <c r="R130" s="166"/>
      <c r="S130" s="166"/>
      <c r="T130" s="167"/>
      <c r="U130" s="166">
        <f>SUM(U131:U147)</f>
        <v>405.82</v>
      </c>
      <c r="AE130" t="s">
        <v>111</v>
      </c>
    </row>
    <row r="131" spans="1:60" outlineLevel="1" x14ac:dyDescent="0.2">
      <c r="A131" s="154">
        <v>37</v>
      </c>
      <c r="B131" s="161" t="s">
        <v>266</v>
      </c>
      <c r="C131" s="192" t="s">
        <v>267</v>
      </c>
      <c r="D131" s="163" t="s">
        <v>128</v>
      </c>
      <c r="E131" s="168">
        <v>28.212</v>
      </c>
      <c r="F131" s="171"/>
      <c r="G131" s="172">
        <f>ROUND(E131*F131,2)</f>
        <v>0</v>
      </c>
      <c r="H131" s="171"/>
      <c r="I131" s="172">
        <f>ROUND(E131*H131,2)</f>
        <v>0</v>
      </c>
      <c r="J131" s="171"/>
      <c r="K131" s="172">
        <f>ROUND(E131*J131,2)</f>
        <v>0</v>
      </c>
      <c r="L131" s="172">
        <v>21</v>
      </c>
      <c r="M131" s="172">
        <f>G131*(1+L131/100)</f>
        <v>0</v>
      </c>
      <c r="N131" s="163">
        <v>0</v>
      </c>
      <c r="O131" s="163">
        <f>ROUND(E131*N131,5)</f>
        <v>0</v>
      </c>
      <c r="P131" s="163">
        <v>2</v>
      </c>
      <c r="Q131" s="163">
        <f>ROUND(E131*P131,5)</f>
        <v>56.423999999999999</v>
      </c>
      <c r="R131" s="163"/>
      <c r="S131" s="163"/>
      <c r="T131" s="164">
        <v>6.4359999999999999</v>
      </c>
      <c r="U131" s="163">
        <f>ROUND(E131*T131,2)</f>
        <v>181.57</v>
      </c>
      <c r="V131" s="153"/>
      <c r="W131" s="153"/>
      <c r="X131" s="153"/>
      <c r="Y131" s="153"/>
      <c r="Z131" s="153"/>
      <c r="AA131" s="153"/>
      <c r="AB131" s="153"/>
      <c r="AC131" s="153"/>
      <c r="AD131" s="153"/>
      <c r="AE131" s="153" t="s">
        <v>115</v>
      </c>
      <c r="AF131" s="153"/>
      <c r="AG131" s="153"/>
      <c r="AH131" s="153"/>
      <c r="AI131" s="153"/>
      <c r="AJ131" s="153"/>
      <c r="AK131" s="153"/>
      <c r="AL131" s="153"/>
      <c r="AM131" s="153"/>
      <c r="AN131" s="153"/>
      <c r="AO131" s="153"/>
      <c r="AP131" s="153"/>
      <c r="AQ131" s="153"/>
      <c r="AR131" s="153"/>
      <c r="AS131" s="153"/>
      <c r="AT131" s="153"/>
      <c r="AU131" s="153"/>
      <c r="AV131" s="153"/>
      <c r="AW131" s="153"/>
      <c r="AX131" s="153"/>
      <c r="AY131" s="153"/>
      <c r="AZ131" s="153"/>
      <c r="BA131" s="153"/>
      <c r="BB131" s="153"/>
      <c r="BC131" s="153"/>
      <c r="BD131" s="153"/>
      <c r="BE131" s="153"/>
      <c r="BF131" s="153"/>
      <c r="BG131" s="153"/>
      <c r="BH131" s="153"/>
    </row>
    <row r="132" spans="1:60" outlineLevel="1" x14ac:dyDescent="0.2">
      <c r="A132" s="154"/>
      <c r="B132" s="161"/>
      <c r="C132" s="193" t="s">
        <v>268</v>
      </c>
      <c r="D132" s="165"/>
      <c r="E132" s="169">
        <v>2.8260000000000001</v>
      </c>
      <c r="F132" s="172"/>
      <c r="G132" s="172"/>
      <c r="H132" s="172"/>
      <c r="I132" s="172"/>
      <c r="J132" s="172"/>
      <c r="K132" s="172"/>
      <c r="L132" s="172"/>
      <c r="M132" s="172"/>
      <c r="N132" s="163"/>
      <c r="O132" s="163"/>
      <c r="P132" s="163"/>
      <c r="Q132" s="163"/>
      <c r="R132" s="163"/>
      <c r="S132" s="163"/>
      <c r="T132" s="164"/>
      <c r="U132" s="163"/>
      <c r="V132" s="153"/>
      <c r="W132" s="153"/>
      <c r="X132" s="153"/>
      <c r="Y132" s="153"/>
      <c r="Z132" s="153"/>
      <c r="AA132" s="153"/>
      <c r="AB132" s="153"/>
      <c r="AC132" s="153"/>
      <c r="AD132" s="153"/>
      <c r="AE132" s="153" t="s">
        <v>119</v>
      </c>
      <c r="AF132" s="153">
        <v>0</v>
      </c>
      <c r="AG132" s="153"/>
      <c r="AH132" s="153"/>
      <c r="AI132" s="153"/>
      <c r="AJ132" s="153"/>
      <c r="AK132" s="153"/>
      <c r="AL132" s="153"/>
      <c r="AM132" s="153"/>
      <c r="AN132" s="153"/>
      <c r="AO132" s="153"/>
      <c r="AP132" s="153"/>
      <c r="AQ132" s="153"/>
      <c r="AR132" s="153"/>
      <c r="AS132" s="153"/>
      <c r="AT132" s="153"/>
      <c r="AU132" s="153"/>
      <c r="AV132" s="153"/>
      <c r="AW132" s="153"/>
      <c r="AX132" s="153"/>
      <c r="AY132" s="153"/>
      <c r="AZ132" s="153"/>
      <c r="BA132" s="153"/>
      <c r="BB132" s="153"/>
      <c r="BC132" s="153"/>
      <c r="BD132" s="153"/>
      <c r="BE132" s="153"/>
      <c r="BF132" s="153"/>
      <c r="BG132" s="153"/>
      <c r="BH132" s="153"/>
    </row>
    <row r="133" spans="1:60" outlineLevel="1" x14ac:dyDescent="0.2">
      <c r="A133" s="154"/>
      <c r="B133" s="161"/>
      <c r="C133" s="193" t="s">
        <v>269</v>
      </c>
      <c r="D133" s="165"/>
      <c r="E133" s="169">
        <v>2.58</v>
      </c>
      <c r="F133" s="172"/>
      <c r="G133" s="172"/>
      <c r="H133" s="172"/>
      <c r="I133" s="172"/>
      <c r="J133" s="172"/>
      <c r="K133" s="172"/>
      <c r="L133" s="172"/>
      <c r="M133" s="172"/>
      <c r="N133" s="163"/>
      <c r="O133" s="163"/>
      <c r="P133" s="163"/>
      <c r="Q133" s="163"/>
      <c r="R133" s="163"/>
      <c r="S133" s="163"/>
      <c r="T133" s="164"/>
      <c r="U133" s="163"/>
      <c r="V133" s="153"/>
      <c r="W133" s="153"/>
      <c r="X133" s="153"/>
      <c r="Y133" s="153"/>
      <c r="Z133" s="153"/>
      <c r="AA133" s="153"/>
      <c r="AB133" s="153"/>
      <c r="AC133" s="153"/>
      <c r="AD133" s="153"/>
      <c r="AE133" s="153" t="s">
        <v>119</v>
      </c>
      <c r="AF133" s="153">
        <v>0</v>
      </c>
      <c r="AG133" s="153"/>
      <c r="AH133" s="153"/>
      <c r="AI133" s="153"/>
      <c r="AJ133" s="153"/>
      <c r="AK133" s="153"/>
      <c r="AL133" s="153"/>
      <c r="AM133" s="153"/>
      <c r="AN133" s="153"/>
      <c r="AO133" s="153"/>
      <c r="AP133" s="153"/>
      <c r="AQ133" s="153"/>
      <c r="AR133" s="153"/>
      <c r="AS133" s="153"/>
      <c r="AT133" s="153"/>
      <c r="AU133" s="153"/>
      <c r="AV133" s="153"/>
      <c r="AW133" s="153"/>
      <c r="AX133" s="153"/>
      <c r="AY133" s="153"/>
      <c r="AZ133" s="153"/>
      <c r="BA133" s="153"/>
      <c r="BB133" s="153"/>
      <c r="BC133" s="153"/>
      <c r="BD133" s="153"/>
      <c r="BE133" s="153"/>
      <c r="BF133" s="153"/>
      <c r="BG133" s="153"/>
      <c r="BH133" s="153"/>
    </row>
    <row r="134" spans="1:60" outlineLevel="1" x14ac:dyDescent="0.2">
      <c r="A134" s="154"/>
      <c r="B134" s="161"/>
      <c r="C134" s="193" t="s">
        <v>270</v>
      </c>
      <c r="D134" s="165"/>
      <c r="E134" s="169">
        <v>8.6159999999999997</v>
      </c>
      <c r="F134" s="172"/>
      <c r="G134" s="172"/>
      <c r="H134" s="172"/>
      <c r="I134" s="172"/>
      <c r="J134" s="172"/>
      <c r="K134" s="172"/>
      <c r="L134" s="172"/>
      <c r="M134" s="172"/>
      <c r="N134" s="163"/>
      <c r="O134" s="163"/>
      <c r="P134" s="163"/>
      <c r="Q134" s="163"/>
      <c r="R134" s="163"/>
      <c r="S134" s="163"/>
      <c r="T134" s="164"/>
      <c r="U134" s="163"/>
      <c r="V134" s="153"/>
      <c r="W134" s="153"/>
      <c r="X134" s="153"/>
      <c r="Y134" s="153"/>
      <c r="Z134" s="153"/>
      <c r="AA134" s="153"/>
      <c r="AB134" s="153"/>
      <c r="AC134" s="153"/>
      <c r="AD134" s="153"/>
      <c r="AE134" s="153" t="s">
        <v>119</v>
      </c>
      <c r="AF134" s="153">
        <v>0</v>
      </c>
      <c r="AG134" s="153"/>
      <c r="AH134" s="153"/>
      <c r="AI134" s="153"/>
      <c r="AJ134" s="153"/>
      <c r="AK134" s="153"/>
      <c r="AL134" s="153"/>
      <c r="AM134" s="153"/>
      <c r="AN134" s="153"/>
      <c r="AO134" s="153"/>
      <c r="AP134" s="153"/>
      <c r="AQ134" s="153"/>
      <c r="AR134" s="153"/>
      <c r="AS134" s="153"/>
      <c r="AT134" s="153"/>
      <c r="AU134" s="153"/>
      <c r="AV134" s="153"/>
      <c r="AW134" s="153"/>
      <c r="AX134" s="153"/>
      <c r="AY134" s="153"/>
      <c r="AZ134" s="153"/>
      <c r="BA134" s="153"/>
      <c r="BB134" s="153"/>
      <c r="BC134" s="153"/>
      <c r="BD134" s="153"/>
      <c r="BE134" s="153"/>
      <c r="BF134" s="153"/>
      <c r="BG134" s="153"/>
      <c r="BH134" s="153"/>
    </row>
    <row r="135" spans="1:60" outlineLevel="1" x14ac:dyDescent="0.2">
      <c r="A135" s="154"/>
      <c r="B135" s="161"/>
      <c r="C135" s="193" t="s">
        <v>271</v>
      </c>
      <c r="D135" s="165"/>
      <c r="E135" s="169">
        <v>14.19</v>
      </c>
      <c r="F135" s="172"/>
      <c r="G135" s="172"/>
      <c r="H135" s="172"/>
      <c r="I135" s="172"/>
      <c r="J135" s="172"/>
      <c r="K135" s="172"/>
      <c r="L135" s="172"/>
      <c r="M135" s="172"/>
      <c r="N135" s="163"/>
      <c r="O135" s="163"/>
      <c r="P135" s="163"/>
      <c r="Q135" s="163"/>
      <c r="R135" s="163"/>
      <c r="S135" s="163"/>
      <c r="T135" s="164"/>
      <c r="U135" s="163"/>
      <c r="V135" s="153"/>
      <c r="W135" s="153"/>
      <c r="X135" s="153"/>
      <c r="Y135" s="153"/>
      <c r="Z135" s="153"/>
      <c r="AA135" s="153"/>
      <c r="AB135" s="153"/>
      <c r="AC135" s="153"/>
      <c r="AD135" s="153"/>
      <c r="AE135" s="153" t="s">
        <v>119</v>
      </c>
      <c r="AF135" s="153">
        <v>0</v>
      </c>
      <c r="AG135" s="153"/>
      <c r="AH135" s="153"/>
      <c r="AI135" s="153"/>
      <c r="AJ135" s="153"/>
      <c r="AK135" s="153"/>
      <c r="AL135" s="153"/>
      <c r="AM135" s="153"/>
      <c r="AN135" s="153"/>
      <c r="AO135" s="153"/>
      <c r="AP135" s="153"/>
      <c r="AQ135" s="153"/>
      <c r="AR135" s="153"/>
      <c r="AS135" s="153"/>
      <c r="AT135" s="153"/>
      <c r="AU135" s="153"/>
      <c r="AV135" s="153"/>
      <c r="AW135" s="153"/>
      <c r="AX135" s="153"/>
      <c r="AY135" s="153"/>
      <c r="AZ135" s="153"/>
      <c r="BA135" s="153"/>
      <c r="BB135" s="153"/>
      <c r="BC135" s="153"/>
      <c r="BD135" s="153"/>
      <c r="BE135" s="153"/>
      <c r="BF135" s="153"/>
      <c r="BG135" s="153"/>
      <c r="BH135" s="153"/>
    </row>
    <row r="136" spans="1:60" outlineLevel="1" x14ac:dyDescent="0.2">
      <c r="A136" s="154">
        <v>38</v>
      </c>
      <c r="B136" s="161" t="s">
        <v>272</v>
      </c>
      <c r="C136" s="192" t="s">
        <v>273</v>
      </c>
      <c r="D136" s="163" t="s">
        <v>128</v>
      </c>
      <c r="E136" s="168">
        <v>8.6624999999999996</v>
      </c>
      <c r="F136" s="171"/>
      <c r="G136" s="172">
        <f>ROUND(E136*F136,2)</f>
        <v>0</v>
      </c>
      <c r="H136" s="171"/>
      <c r="I136" s="172">
        <f>ROUND(E136*H136,2)</f>
        <v>0</v>
      </c>
      <c r="J136" s="171"/>
      <c r="K136" s="172">
        <f>ROUND(E136*J136,2)</f>
        <v>0</v>
      </c>
      <c r="L136" s="172">
        <v>21</v>
      </c>
      <c r="M136" s="172">
        <f>G136*(1+L136/100)</f>
        <v>0</v>
      </c>
      <c r="N136" s="163">
        <v>1.1199999999999999E-3</v>
      </c>
      <c r="O136" s="163">
        <f>ROUND(E136*N136,5)</f>
        <v>9.7000000000000003E-3</v>
      </c>
      <c r="P136" s="163">
        <v>2.5</v>
      </c>
      <c r="Q136" s="163">
        <f>ROUND(E136*P136,5)</f>
        <v>21.65625</v>
      </c>
      <c r="R136" s="163"/>
      <c r="S136" s="163"/>
      <c r="T136" s="164">
        <v>1.756</v>
      </c>
      <c r="U136" s="163">
        <f>ROUND(E136*T136,2)</f>
        <v>15.21</v>
      </c>
      <c r="V136" s="153"/>
      <c r="W136" s="153"/>
      <c r="X136" s="153"/>
      <c r="Y136" s="153"/>
      <c r="Z136" s="153"/>
      <c r="AA136" s="153"/>
      <c r="AB136" s="153"/>
      <c r="AC136" s="153"/>
      <c r="AD136" s="153"/>
      <c r="AE136" s="153" t="s">
        <v>115</v>
      </c>
      <c r="AF136" s="153"/>
      <c r="AG136" s="153"/>
      <c r="AH136" s="153"/>
      <c r="AI136" s="153"/>
      <c r="AJ136" s="153"/>
      <c r="AK136" s="153"/>
      <c r="AL136" s="153"/>
      <c r="AM136" s="153"/>
      <c r="AN136" s="153"/>
      <c r="AO136" s="153"/>
      <c r="AP136" s="153"/>
      <c r="AQ136" s="153"/>
      <c r="AR136" s="153"/>
      <c r="AS136" s="153"/>
      <c r="AT136" s="153"/>
      <c r="AU136" s="153"/>
      <c r="AV136" s="153"/>
      <c r="AW136" s="153"/>
      <c r="AX136" s="153"/>
      <c r="AY136" s="153"/>
      <c r="AZ136" s="153"/>
      <c r="BA136" s="153"/>
      <c r="BB136" s="153"/>
      <c r="BC136" s="153"/>
      <c r="BD136" s="153"/>
      <c r="BE136" s="153"/>
      <c r="BF136" s="153"/>
      <c r="BG136" s="153"/>
      <c r="BH136" s="153"/>
    </row>
    <row r="137" spans="1:60" outlineLevel="1" x14ac:dyDescent="0.2">
      <c r="A137" s="154"/>
      <c r="B137" s="161"/>
      <c r="C137" s="193" t="s">
        <v>274</v>
      </c>
      <c r="D137" s="165"/>
      <c r="E137" s="169">
        <v>8.2774999999999999</v>
      </c>
      <c r="F137" s="172"/>
      <c r="G137" s="172"/>
      <c r="H137" s="172"/>
      <c r="I137" s="172"/>
      <c r="J137" s="172"/>
      <c r="K137" s="172"/>
      <c r="L137" s="172"/>
      <c r="M137" s="172"/>
      <c r="N137" s="163"/>
      <c r="O137" s="163"/>
      <c r="P137" s="163"/>
      <c r="Q137" s="163"/>
      <c r="R137" s="163"/>
      <c r="S137" s="163"/>
      <c r="T137" s="164"/>
      <c r="U137" s="163"/>
      <c r="V137" s="153"/>
      <c r="W137" s="153"/>
      <c r="X137" s="153"/>
      <c r="Y137" s="153"/>
      <c r="Z137" s="153"/>
      <c r="AA137" s="153"/>
      <c r="AB137" s="153"/>
      <c r="AC137" s="153"/>
      <c r="AD137" s="153"/>
      <c r="AE137" s="153" t="s">
        <v>119</v>
      </c>
      <c r="AF137" s="153">
        <v>0</v>
      </c>
      <c r="AG137" s="153"/>
      <c r="AH137" s="153"/>
      <c r="AI137" s="153"/>
      <c r="AJ137" s="153"/>
      <c r="AK137" s="153"/>
      <c r="AL137" s="153"/>
      <c r="AM137" s="153"/>
      <c r="AN137" s="153"/>
      <c r="AO137" s="153"/>
      <c r="AP137" s="153"/>
      <c r="AQ137" s="153"/>
      <c r="AR137" s="153"/>
      <c r="AS137" s="153"/>
      <c r="AT137" s="153"/>
      <c r="AU137" s="153"/>
      <c r="AV137" s="153"/>
      <c r="AW137" s="153"/>
      <c r="AX137" s="153"/>
      <c r="AY137" s="153"/>
      <c r="AZ137" s="153"/>
      <c r="BA137" s="153"/>
      <c r="BB137" s="153"/>
      <c r="BC137" s="153"/>
      <c r="BD137" s="153"/>
      <c r="BE137" s="153"/>
      <c r="BF137" s="153"/>
      <c r="BG137" s="153"/>
      <c r="BH137" s="153"/>
    </row>
    <row r="138" spans="1:60" outlineLevel="1" x14ac:dyDescent="0.2">
      <c r="A138" s="154"/>
      <c r="B138" s="161"/>
      <c r="C138" s="193" t="s">
        <v>275</v>
      </c>
      <c r="D138" s="165"/>
      <c r="E138" s="169">
        <v>0.38500000000000001</v>
      </c>
      <c r="F138" s="172"/>
      <c r="G138" s="172"/>
      <c r="H138" s="172"/>
      <c r="I138" s="172"/>
      <c r="J138" s="172"/>
      <c r="K138" s="172"/>
      <c r="L138" s="172"/>
      <c r="M138" s="172"/>
      <c r="N138" s="163"/>
      <c r="O138" s="163"/>
      <c r="P138" s="163"/>
      <c r="Q138" s="163"/>
      <c r="R138" s="163"/>
      <c r="S138" s="163"/>
      <c r="T138" s="164"/>
      <c r="U138" s="163"/>
      <c r="V138" s="153"/>
      <c r="W138" s="153"/>
      <c r="X138" s="153"/>
      <c r="Y138" s="153"/>
      <c r="Z138" s="153"/>
      <c r="AA138" s="153"/>
      <c r="AB138" s="153"/>
      <c r="AC138" s="153"/>
      <c r="AD138" s="153"/>
      <c r="AE138" s="153" t="s">
        <v>119</v>
      </c>
      <c r="AF138" s="153">
        <v>0</v>
      </c>
      <c r="AG138" s="153"/>
      <c r="AH138" s="153"/>
      <c r="AI138" s="153"/>
      <c r="AJ138" s="153"/>
      <c r="AK138" s="153"/>
      <c r="AL138" s="153"/>
      <c r="AM138" s="153"/>
      <c r="AN138" s="153"/>
      <c r="AO138" s="153"/>
      <c r="AP138" s="153"/>
      <c r="AQ138" s="153"/>
      <c r="AR138" s="153"/>
      <c r="AS138" s="153"/>
      <c r="AT138" s="153"/>
      <c r="AU138" s="153"/>
      <c r="AV138" s="153"/>
      <c r="AW138" s="153"/>
      <c r="AX138" s="153"/>
      <c r="AY138" s="153"/>
      <c r="AZ138" s="153"/>
      <c r="BA138" s="153"/>
      <c r="BB138" s="153"/>
      <c r="BC138" s="153"/>
      <c r="BD138" s="153"/>
      <c r="BE138" s="153"/>
      <c r="BF138" s="153"/>
      <c r="BG138" s="153"/>
      <c r="BH138" s="153"/>
    </row>
    <row r="139" spans="1:60" outlineLevel="1" x14ac:dyDescent="0.2">
      <c r="A139" s="154">
        <v>39</v>
      </c>
      <c r="B139" s="161" t="s">
        <v>276</v>
      </c>
      <c r="C139" s="192" t="s">
        <v>277</v>
      </c>
      <c r="D139" s="163" t="s">
        <v>128</v>
      </c>
      <c r="E139" s="168">
        <v>30.303000000000001</v>
      </c>
      <c r="F139" s="171"/>
      <c r="G139" s="172">
        <f>ROUND(E139*F139,2)</f>
        <v>0</v>
      </c>
      <c r="H139" s="171"/>
      <c r="I139" s="172">
        <f>ROUND(E139*H139,2)</f>
        <v>0</v>
      </c>
      <c r="J139" s="171"/>
      <c r="K139" s="172">
        <f>ROUND(E139*J139,2)</f>
        <v>0</v>
      </c>
      <c r="L139" s="172">
        <v>21</v>
      </c>
      <c r="M139" s="172">
        <f>G139*(1+L139/100)</f>
        <v>0</v>
      </c>
      <c r="N139" s="163">
        <v>1.2800000000000001E-3</v>
      </c>
      <c r="O139" s="163">
        <f>ROUND(E139*N139,5)</f>
        <v>3.8789999999999998E-2</v>
      </c>
      <c r="P139" s="163">
        <v>1.8</v>
      </c>
      <c r="Q139" s="163">
        <f>ROUND(E139*P139,5)</f>
        <v>54.545400000000001</v>
      </c>
      <c r="R139" s="163"/>
      <c r="S139" s="163"/>
      <c r="T139" s="164">
        <v>1.52</v>
      </c>
      <c r="U139" s="163">
        <f>ROUND(E139*T139,2)</f>
        <v>46.06</v>
      </c>
      <c r="V139" s="153"/>
      <c r="W139" s="153"/>
      <c r="X139" s="153"/>
      <c r="Y139" s="153"/>
      <c r="Z139" s="153"/>
      <c r="AA139" s="153"/>
      <c r="AB139" s="153"/>
      <c r="AC139" s="153"/>
      <c r="AD139" s="153"/>
      <c r="AE139" s="153" t="s">
        <v>115</v>
      </c>
      <c r="AF139" s="153"/>
      <c r="AG139" s="153"/>
      <c r="AH139" s="153"/>
      <c r="AI139" s="153"/>
      <c r="AJ139" s="153"/>
      <c r="AK139" s="153"/>
      <c r="AL139" s="153"/>
      <c r="AM139" s="153"/>
      <c r="AN139" s="153"/>
      <c r="AO139" s="153"/>
      <c r="AP139" s="153"/>
      <c r="AQ139" s="153"/>
      <c r="AR139" s="153"/>
      <c r="AS139" s="153"/>
      <c r="AT139" s="153"/>
      <c r="AU139" s="153"/>
      <c r="AV139" s="153"/>
      <c r="AW139" s="153"/>
      <c r="AX139" s="153"/>
      <c r="AY139" s="153"/>
      <c r="AZ139" s="153"/>
      <c r="BA139" s="153"/>
      <c r="BB139" s="153"/>
      <c r="BC139" s="153"/>
      <c r="BD139" s="153"/>
      <c r="BE139" s="153"/>
      <c r="BF139" s="153"/>
      <c r="BG139" s="153"/>
      <c r="BH139" s="153"/>
    </row>
    <row r="140" spans="1:60" outlineLevel="1" x14ac:dyDescent="0.2">
      <c r="A140" s="154"/>
      <c r="B140" s="161"/>
      <c r="C140" s="193" t="s">
        <v>278</v>
      </c>
      <c r="D140" s="165"/>
      <c r="E140" s="169">
        <v>27.216000000000001</v>
      </c>
      <c r="F140" s="172"/>
      <c r="G140" s="172"/>
      <c r="H140" s="172"/>
      <c r="I140" s="172"/>
      <c r="J140" s="172"/>
      <c r="K140" s="172"/>
      <c r="L140" s="172"/>
      <c r="M140" s="172"/>
      <c r="N140" s="163"/>
      <c r="O140" s="163"/>
      <c r="P140" s="163"/>
      <c r="Q140" s="163"/>
      <c r="R140" s="163"/>
      <c r="S140" s="163"/>
      <c r="T140" s="164"/>
      <c r="U140" s="163"/>
      <c r="V140" s="153"/>
      <c r="W140" s="153"/>
      <c r="X140" s="153"/>
      <c r="Y140" s="153"/>
      <c r="Z140" s="153"/>
      <c r="AA140" s="153"/>
      <c r="AB140" s="153"/>
      <c r="AC140" s="153"/>
      <c r="AD140" s="153"/>
      <c r="AE140" s="153" t="s">
        <v>119</v>
      </c>
      <c r="AF140" s="153">
        <v>0</v>
      </c>
      <c r="AG140" s="153"/>
      <c r="AH140" s="153"/>
      <c r="AI140" s="153"/>
      <c r="AJ140" s="153"/>
      <c r="AK140" s="153"/>
      <c r="AL140" s="153"/>
      <c r="AM140" s="153"/>
      <c r="AN140" s="153"/>
      <c r="AO140" s="153"/>
      <c r="AP140" s="153"/>
      <c r="AQ140" s="153"/>
      <c r="AR140" s="153"/>
      <c r="AS140" s="153"/>
      <c r="AT140" s="153"/>
      <c r="AU140" s="153"/>
      <c r="AV140" s="153"/>
      <c r="AW140" s="153"/>
      <c r="AX140" s="153"/>
      <c r="AY140" s="153"/>
      <c r="AZ140" s="153"/>
      <c r="BA140" s="153"/>
      <c r="BB140" s="153"/>
      <c r="BC140" s="153"/>
      <c r="BD140" s="153"/>
      <c r="BE140" s="153"/>
      <c r="BF140" s="153"/>
      <c r="BG140" s="153"/>
      <c r="BH140" s="153"/>
    </row>
    <row r="141" spans="1:60" outlineLevel="1" x14ac:dyDescent="0.2">
      <c r="A141" s="154"/>
      <c r="B141" s="161"/>
      <c r="C141" s="193" t="s">
        <v>279</v>
      </c>
      <c r="D141" s="165"/>
      <c r="E141" s="169">
        <v>3.0870000000000002</v>
      </c>
      <c r="F141" s="172"/>
      <c r="G141" s="172"/>
      <c r="H141" s="172"/>
      <c r="I141" s="172"/>
      <c r="J141" s="172"/>
      <c r="K141" s="172"/>
      <c r="L141" s="172"/>
      <c r="M141" s="172"/>
      <c r="N141" s="163"/>
      <c r="O141" s="163"/>
      <c r="P141" s="163"/>
      <c r="Q141" s="163"/>
      <c r="R141" s="163"/>
      <c r="S141" s="163"/>
      <c r="T141" s="164"/>
      <c r="U141" s="163"/>
      <c r="V141" s="153"/>
      <c r="W141" s="153"/>
      <c r="X141" s="153"/>
      <c r="Y141" s="153"/>
      <c r="Z141" s="153"/>
      <c r="AA141" s="153"/>
      <c r="AB141" s="153"/>
      <c r="AC141" s="153"/>
      <c r="AD141" s="153"/>
      <c r="AE141" s="153" t="s">
        <v>119</v>
      </c>
      <c r="AF141" s="153">
        <v>0</v>
      </c>
      <c r="AG141" s="153"/>
      <c r="AH141" s="153"/>
      <c r="AI141" s="153"/>
      <c r="AJ141" s="153"/>
      <c r="AK141" s="153"/>
      <c r="AL141" s="153"/>
      <c r="AM141" s="153"/>
      <c r="AN141" s="153"/>
      <c r="AO141" s="153"/>
      <c r="AP141" s="153"/>
      <c r="AQ141" s="153"/>
      <c r="AR141" s="153"/>
      <c r="AS141" s="153"/>
      <c r="AT141" s="153"/>
      <c r="AU141" s="153"/>
      <c r="AV141" s="153"/>
      <c r="AW141" s="153"/>
      <c r="AX141" s="153"/>
      <c r="AY141" s="153"/>
      <c r="AZ141" s="153"/>
      <c r="BA141" s="153"/>
      <c r="BB141" s="153"/>
      <c r="BC141" s="153"/>
      <c r="BD141" s="153"/>
      <c r="BE141" s="153"/>
      <c r="BF141" s="153"/>
      <c r="BG141" s="153"/>
      <c r="BH141" s="153"/>
    </row>
    <row r="142" spans="1:60" outlineLevel="1" x14ac:dyDescent="0.2">
      <c r="A142" s="154">
        <v>40</v>
      </c>
      <c r="B142" s="161" t="s">
        <v>280</v>
      </c>
      <c r="C142" s="192" t="s">
        <v>281</v>
      </c>
      <c r="D142" s="163" t="s">
        <v>128</v>
      </c>
      <c r="E142" s="168">
        <v>38.231999999999999</v>
      </c>
      <c r="F142" s="171"/>
      <c r="G142" s="172">
        <f>ROUND(E142*F142,2)</f>
        <v>0</v>
      </c>
      <c r="H142" s="171"/>
      <c r="I142" s="172">
        <f>ROUND(E142*H142,2)</f>
        <v>0</v>
      </c>
      <c r="J142" s="171"/>
      <c r="K142" s="172">
        <f>ROUND(E142*J142,2)</f>
        <v>0</v>
      </c>
      <c r="L142" s="172">
        <v>21</v>
      </c>
      <c r="M142" s="172">
        <f>G142*(1+L142/100)</f>
        <v>0</v>
      </c>
      <c r="N142" s="163">
        <v>1.1000000000000001E-3</v>
      </c>
      <c r="O142" s="163">
        <f>ROUND(E142*N142,5)</f>
        <v>4.206E-2</v>
      </c>
      <c r="P142" s="163">
        <v>1.175</v>
      </c>
      <c r="Q142" s="163">
        <f>ROUND(E142*P142,5)</f>
        <v>44.922600000000003</v>
      </c>
      <c r="R142" s="163"/>
      <c r="S142" s="163"/>
      <c r="T142" s="164">
        <v>1.2829999999999999</v>
      </c>
      <c r="U142" s="163">
        <f>ROUND(E142*T142,2)</f>
        <v>49.05</v>
      </c>
      <c r="V142" s="153"/>
      <c r="W142" s="153"/>
      <c r="X142" s="153"/>
      <c r="Y142" s="153"/>
      <c r="Z142" s="153"/>
      <c r="AA142" s="153"/>
      <c r="AB142" s="153"/>
      <c r="AC142" s="153"/>
      <c r="AD142" s="153"/>
      <c r="AE142" s="153" t="s">
        <v>115</v>
      </c>
      <c r="AF142" s="153"/>
      <c r="AG142" s="153"/>
      <c r="AH142" s="153"/>
      <c r="AI142" s="153"/>
      <c r="AJ142" s="153"/>
      <c r="AK142" s="153"/>
      <c r="AL142" s="153"/>
      <c r="AM142" s="153"/>
      <c r="AN142" s="153"/>
      <c r="AO142" s="153"/>
      <c r="AP142" s="153"/>
      <c r="AQ142" s="153"/>
      <c r="AR142" s="153"/>
      <c r="AS142" s="153"/>
      <c r="AT142" s="153"/>
      <c r="AU142" s="153"/>
      <c r="AV142" s="153"/>
      <c r="AW142" s="153"/>
      <c r="AX142" s="153"/>
      <c r="AY142" s="153"/>
      <c r="AZ142" s="153"/>
      <c r="BA142" s="153"/>
      <c r="BB142" s="153"/>
      <c r="BC142" s="153"/>
      <c r="BD142" s="153"/>
      <c r="BE142" s="153"/>
      <c r="BF142" s="153"/>
      <c r="BG142" s="153"/>
      <c r="BH142" s="153"/>
    </row>
    <row r="143" spans="1:60" outlineLevel="1" x14ac:dyDescent="0.2">
      <c r="A143" s="154"/>
      <c r="B143" s="161"/>
      <c r="C143" s="193" t="s">
        <v>282</v>
      </c>
      <c r="D143" s="165"/>
      <c r="E143" s="169">
        <v>38.231999999999999</v>
      </c>
      <c r="F143" s="172"/>
      <c r="G143" s="172"/>
      <c r="H143" s="172"/>
      <c r="I143" s="172"/>
      <c r="J143" s="172"/>
      <c r="K143" s="172"/>
      <c r="L143" s="172"/>
      <c r="M143" s="172"/>
      <c r="N143" s="163"/>
      <c r="O143" s="163"/>
      <c r="P143" s="163"/>
      <c r="Q143" s="163"/>
      <c r="R143" s="163"/>
      <c r="S143" s="163"/>
      <c r="T143" s="164"/>
      <c r="U143" s="163"/>
      <c r="V143" s="153"/>
      <c r="W143" s="153"/>
      <c r="X143" s="153"/>
      <c r="Y143" s="153"/>
      <c r="Z143" s="153"/>
      <c r="AA143" s="153"/>
      <c r="AB143" s="153"/>
      <c r="AC143" s="153"/>
      <c r="AD143" s="153"/>
      <c r="AE143" s="153" t="s">
        <v>119</v>
      </c>
      <c r="AF143" s="153">
        <v>0</v>
      </c>
      <c r="AG143" s="153"/>
      <c r="AH143" s="153"/>
      <c r="AI143" s="153"/>
      <c r="AJ143" s="153"/>
      <c r="AK143" s="153"/>
      <c r="AL143" s="153"/>
      <c r="AM143" s="153"/>
      <c r="AN143" s="153"/>
      <c r="AO143" s="153"/>
      <c r="AP143" s="153"/>
      <c r="AQ143" s="153"/>
      <c r="AR143" s="153"/>
      <c r="AS143" s="153"/>
      <c r="AT143" s="153"/>
      <c r="AU143" s="153"/>
      <c r="AV143" s="153"/>
      <c r="AW143" s="153"/>
      <c r="AX143" s="153"/>
      <c r="AY143" s="153"/>
      <c r="AZ143" s="153"/>
      <c r="BA143" s="153"/>
      <c r="BB143" s="153"/>
      <c r="BC143" s="153"/>
      <c r="BD143" s="153"/>
      <c r="BE143" s="153"/>
      <c r="BF143" s="153"/>
      <c r="BG143" s="153"/>
      <c r="BH143" s="153"/>
    </row>
    <row r="144" spans="1:60" outlineLevel="1" x14ac:dyDescent="0.2">
      <c r="A144" s="154">
        <v>41</v>
      </c>
      <c r="B144" s="161" t="s">
        <v>283</v>
      </c>
      <c r="C144" s="192" t="s">
        <v>284</v>
      </c>
      <c r="D144" s="163" t="s">
        <v>128</v>
      </c>
      <c r="E144" s="168">
        <v>5.3280000000000003</v>
      </c>
      <c r="F144" s="171"/>
      <c r="G144" s="172">
        <f>ROUND(E144*F144,2)</f>
        <v>0</v>
      </c>
      <c r="H144" s="171"/>
      <c r="I144" s="172">
        <f>ROUND(E144*H144,2)</f>
        <v>0</v>
      </c>
      <c r="J144" s="171"/>
      <c r="K144" s="172">
        <f>ROUND(E144*J144,2)</f>
        <v>0</v>
      </c>
      <c r="L144" s="172">
        <v>21</v>
      </c>
      <c r="M144" s="172">
        <f>G144*(1+L144/100)</f>
        <v>0</v>
      </c>
      <c r="N144" s="163">
        <v>1.47E-3</v>
      </c>
      <c r="O144" s="163">
        <f>ROUND(E144*N144,5)</f>
        <v>7.8300000000000002E-3</v>
      </c>
      <c r="P144" s="163">
        <v>2.4</v>
      </c>
      <c r="Q144" s="163">
        <f>ROUND(E144*P144,5)</f>
        <v>12.7872</v>
      </c>
      <c r="R144" s="163"/>
      <c r="S144" s="163"/>
      <c r="T144" s="164">
        <v>8.5</v>
      </c>
      <c r="U144" s="163">
        <f>ROUND(E144*T144,2)</f>
        <v>45.29</v>
      </c>
      <c r="V144" s="153"/>
      <c r="W144" s="153"/>
      <c r="X144" s="153"/>
      <c r="Y144" s="153"/>
      <c r="Z144" s="153"/>
      <c r="AA144" s="153"/>
      <c r="AB144" s="153"/>
      <c r="AC144" s="153"/>
      <c r="AD144" s="153"/>
      <c r="AE144" s="153" t="s">
        <v>115</v>
      </c>
      <c r="AF144" s="153"/>
      <c r="AG144" s="153"/>
      <c r="AH144" s="153"/>
      <c r="AI144" s="153"/>
      <c r="AJ144" s="153"/>
      <c r="AK144" s="153"/>
      <c r="AL144" s="153"/>
      <c r="AM144" s="153"/>
      <c r="AN144" s="153"/>
      <c r="AO144" s="153"/>
      <c r="AP144" s="153"/>
      <c r="AQ144" s="153"/>
      <c r="AR144" s="153"/>
      <c r="AS144" s="153"/>
      <c r="AT144" s="153"/>
      <c r="AU144" s="153"/>
      <c r="AV144" s="153"/>
      <c r="AW144" s="153"/>
      <c r="AX144" s="153"/>
      <c r="AY144" s="153"/>
      <c r="AZ144" s="153"/>
      <c r="BA144" s="153"/>
      <c r="BB144" s="153"/>
      <c r="BC144" s="153"/>
      <c r="BD144" s="153"/>
      <c r="BE144" s="153"/>
      <c r="BF144" s="153"/>
      <c r="BG144" s="153"/>
      <c r="BH144" s="153"/>
    </row>
    <row r="145" spans="1:60" outlineLevel="1" x14ac:dyDescent="0.2">
      <c r="A145" s="154"/>
      <c r="B145" s="161"/>
      <c r="C145" s="193" t="s">
        <v>285</v>
      </c>
      <c r="D145" s="165"/>
      <c r="E145" s="169">
        <v>5.3280000000000003</v>
      </c>
      <c r="F145" s="172"/>
      <c r="G145" s="172"/>
      <c r="H145" s="172"/>
      <c r="I145" s="172"/>
      <c r="J145" s="172"/>
      <c r="K145" s="172"/>
      <c r="L145" s="172"/>
      <c r="M145" s="172"/>
      <c r="N145" s="163"/>
      <c r="O145" s="163"/>
      <c r="P145" s="163"/>
      <c r="Q145" s="163"/>
      <c r="R145" s="163"/>
      <c r="S145" s="163"/>
      <c r="T145" s="164"/>
      <c r="U145" s="163"/>
      <c r="V145" s="153"/>
      <c r="W145" s="153"/>
      <c r="X145" s="153"/>
      <c r="Y145" s="153"/>
      <c r="Z145" s="153"/>
      <c r="AA145" s="153"/>
      <c r="AB145" s="153"/>
      <c r="AC145" s="153"/>
      <c r="AD145" s="153"/>
      <c r="AE145" s="153" t="s">
        <v>119</v>
      </c>
      <c r="AF145" s="153">
        <v>0</v>
      </c>
      <c r="AG145" s="153"/>
      <c r="AH145" s="153"/>
      <c r="AI145" s="153"/>
      <c r="AJ145" s="153"/>
      <c r="AK145" s="153"/>
      <c r="AL145" s="153"/>
      <c r="AM145" s="153"/>
      <c r="AN145" s="153"/>
      <c r="AO145" s="153"/>
      <c r="AP145" s="153"/>
      <c r="AQ145" s="153"/>
      <c r="AR145" s="153"/>
      <c r="AS145" s="153"/>
      <c r="AT145" s="153"/>
      <c r="AU145" s="153"/>
      <c r="AV145" s="153"/>
      <c r="AW145" s="153"/>
      <c r="AX145" s="153"/>
      <c r="AY145" s="153"/>
      <c r="AZ145" s="153"/>
      <c r="BA145" s="153"/>
      <c r="BB145" s="153"/>
      <c r="BC145" s="153"/>
      <c r="BD145" s="153"/>
      <c r="BE145" s="153"/>
      <c r="BF145" s="153"/>
      <c r="BG145" s="153"/>
      <c r="BH145" s="153"/>
    </row>
    <row r="146" spans="1:60" outlineLevel="1" x14ac:dyDescent="0.2">
      <c r="A146" s="154">
        <v>42</v>
      </c>
      <c r="B146" s="161" t="s">
        <v>286</v>
      </c>
      <c r="C146" s="192" t="s">
        <v>287</v>
      </c>
      <c r="D146" s="163" t="s">
        <v>201</v>
      </c>
      <c r="E146" s="168">
        <v>176</v>
      </c>
      <c r="F146" s="171"/>
      <c r="G146" s="172">
        <f>ROUND(E146*F146,2)</f>
        <v>0</v>
      </c>
      <c r="H146" s="171"/>
      <c r="I146" s="172">
        <f>ROUND(E146*H146,2)</f>
        <v>0</v>
      </c>
      <c r="J146" s="171"/>
      <c r="K146" s="172">
        <f>ROUND(E146*J146,2)</f>
        <v>0</v>
      </c>
      <c r="L146" s="172">
        <v>21</v>
      </c>
      <c r="M146" s="172">
        <f>G146*(1+L146/100)</f>
        <v>0</v>
      </c>
      <c r="N146" s="163">
        <v>0</v>
      </c>
      <c r="O146" s="163">
        <f>ROUND(E146*N146,5)</f>
        <v>0</v>
      </c>
      <c r="P146" s="163">
        <v>5.0000000000000001E-3</v>
      </c>
      <c r="Q146" s="163">
        <f>ROUND(E146*P146,5)</f>
        <v>0.88</v>
      </c>
      <c r="R146" s="163"/>
      <c r="S146" s="163"/>
      <c r="T146" s="164">
        <v>0.39</v>
      </c>
      <c r="U146" s="163">
        <f>ROUND(E146*T146,2)</f>
        <v>68.64</v>
      </c>
      <c r="V146" s="153"/>
      <c r="W146" s="153"/>
      <c r="X146" s="153"/>
      <c r="Y146" s="153"/>
      <c r="Z146" s="153"/>
      <c r="AA146" s="153"/>
      <c r="AB146" s="153"/>
      <c r="AC146" s="153"/>
      <c r="AD146" s="153"/>
      <c r="AE146" s="153" t="s">
        <v>115</v>
      </c>
      <c r="AF146" s="153"/>
      <c r="AG146" s="153"/>
      <c r="AH146" s="153"/>
      <c r="AI146" s="153"/>
      <c r="AJ146" s="153"/>
      <c r="AK146" s="153"/>
      <c r="AL146" s="153"/>
      <c r="AM146" s="153"/>
      <c r="AN146" s="153"/>
      <c r="AO146" s="153"/>
      <c r="AP146" s="153"/>
      <c r="AQ146" s="153"/>
      <c r="AR146" s="153"/>
      <c r="AS146" s="153"/>
      <c r="AT146" s="153"/>
      <c r="AU146" s="153"/>
      <c r="AV146" s="153"/>
      <c r="AW146" s="153"/>
      <c r="AX146" s="153"/>
      <c r="AY146" s="153"/>
      <c r="AZ146" s="153"/>
      <c r="BA146" s="153"/>
      <c r="BB146" s="153"/>
      <c r="BC146" s="153"/>
      <c r="BD146" s="153"/>
      <c r="BE146" s="153"/>
      <c r="BF146" s="153"/>
      <c r="BG146" s="153"/>
      <c r="BH146" s="153"/>
    </row>
    <row r="147" spans="1:60" outlineLevel="1" x14ac:dyDescent="0.2">
      <c r="A147" s="154"/>
      <c r="B147" s="161"/>
      <c r="C147" s="193" t="s">
        <v>288</v>
      </c>
      <c r="D147" s="165"/>
      <c r="E147" s="169">
        <v>176</v>
      </c>
      <c r="F147" s="172"/>
      <c r="G147" s="172"/>
      <c r="H147" s="172"/>
      <c r="I147" s="172"/>
      <c r="J147" s="172"/>
      <c r="K147" s="172"/>
      <c r="L147" s="172"/>
      <c r="M147" s="172"/>
      <c r="N147" s="163"/>
      <c r="O147" s="163"/>
      <c r="P147" s="163"/>
      <c r="Q147" s="163"/>
      <c r="R147" s="163"/>
      <c r="S147" s="163"/>
      <c r="T147" s="164"/>
      <c r="U147" s="163"/>
      <c r="V147" s="153"/>
      <c r="W147" s="153"/>
      <c r="X147" s="153"/>
      <c r="Y147" s="153"/>
      <c r="Z147" s="153"/>
      <c r="AA147" s="153"/>
      <c r="AB147" s="153"/>
      <c r="AC147" s="153"/>
      <c r="AD147" s="153"/>
      <c r="AE147" s="153" t="s">
        <v>119</v>
      </c>
      <c r="AF147" s="153">
        <v>0</v>
      </c>
      <c r="AG147" s="153"/>
      <c r="AH147" s="153"/>
      <c r="AI147" s="153"/>
      <c r="AJ147" s="153"/>
      <c r="AK147" s="153"/>
      <c r="AL147" s="153"/>
      <c r="AM147" s="153"/>
      <c r="AN147" s="153"/>
      <c r="AO147" s="153"/>
      <c r="AP147" s="153"/>
      <c r="AQ147" s="153"/>
      <c r="AR147" s="153"/>
      <c r="AS147" s="153"/>
      <c r="AT147" s="153"/>
      <c r="AU147" s="153"/>
      <c r="AV147" s="153"/>
      <c r="AW147" s="153"/>
      <c r="AX147" s="153"/>
      <c r="AY147" s="153"/>
      <c r="AZ147" s="153"/>
      <c r="BA147" s="153"/>
      <c r="BB147" s="153"/>
      <c r="BC147" s="153"/>
      <c r="BD147" s="153"/>
      <c r="BE147" s="153"/>
      <c r="BF147" s="153"/>
      <c r="BG147" s="153"/>
      <c r="BH147" s="153"/>
    </row>
    <row r="148" spans="1:60" x14ac:dyDescent="0.2">
      <c r="A148" s="155" t="s">
        <v>110</v>
      </c>
      <c r="B148" s="162" t="s">
        <v>77</v>
      </c>
      <c r="C148" s="194" t="s">
        <v>78</v>
      </c>
      <c r="D148" s="166"/>
      <c r="E148" s="170"/>
      <c r="F148" s="173"/>
      <c r="G148" s="173">
        <f>SUMIF(AE149:AE163,"&lt;&gt;NOR",G149:G163)</f>
        <v>0</v>
      </c>
      <c r="H148" s="173"/>
      <c r="I148" s="173">
        <f>SUM(I149:I163)</f>
        <v>0</v>
      </c>
      <c r="J148" s="173"/>
      <c r="K148" s="173">
        <f>SUM(K149:K163)</f>
        <v>0</v>
      </c>
      <c r="L148" s="173"/>
      <c r="M148" s="173">
        <f>SUM(M149:M163)</f>
        <v>0</v>
      </c>
      <c r="N148" s="166"/>
      <c r="O148" s="166">
        <f>SUM(O149:O163)</f>
        <v>0.75983999999999996</v>
      </c>
      <c r="P148" s="166"/>
      <c r="Q148" s="166">
        <f>SUM(Q149:Q163)</f>
        <v>11.17431</v>
      </c>
      <c r="R148" s="166"/>
      <c r="S148" s="166"/>
      <c r="T148" s="167"/>
      <c r="U148" s="166">
        <f>SUM(U149:U163)</f>
        <v>193.82</v>
      </c>
      <c r="AE148" t="s">
        <v>111</v>
      </c>
    </row>
    <row r="149" spans="1:60" outlineLevel="1" x14ac:dyDescent="0.2">
      <c r="A149" s="154">
        <v>43</v>
      </c>
      <c r="B149" s="161" t="s">
        <v>289</v>
      </c>
      <c r="C149" s="192" t="s">
        <v>290</v>
      </c>
      <c r="D149" s="163" t="s">
        <v>163</v>
      </c>
      <c r="E149" s="168">
        <v>16</v>
      </c>
      <c r="F149" s="171"/>
      <c r="G149" s="172">
        <f>ROUND(E149*F149,2)</f>
        <v>0</v>
      </c>
      <c r="H149" s="171"/>
      <c r="I149" s="172">
        <f>ROUND(E149*H149,2)</f>
        <v>0</v>
      </c>
      <c r="J149" s="171"/>
      <c r="K149" s="172">
        <f>ROUND(E149*J149,2)</f>
        <v>0</v>
      </c>
      <c r="L149" s="172">
        <v>21</v>
      </c>
      <c r="M149" s="172">
        <f>G149*(1+L149/100)</f>
        <v>0</v>
      </c>
      <c r="N149" s="163">
        <v>4.7489999999999997E-2</v>
      </c>
      <c r="O149" s="163">
        <f>ROUND(E149*N149,5)</f>
        <v>0.75983999999999996</v>
      </c>
      <c r="P149" s="163">
        <v>0</v>
      </c>
      <c r="Q149" s="163">
        <f>ROUND(E149*P149,5)</f>
        <v>0</v>
      </c>
      <c r="R149" s="163"/>
      <c r="S149" s="163"/>
      <c r="T149" s="164">
        <v>3.4820000000000002</v>
      </c>
      <c r="U149" s="163">
        <f>ROUND(E149*T149,2)</f>
        <v>55.71</v>
      </c>
      <c r="V149" s="153"/>
      <c r="W149" s="153"/>
      <c r="X149" s="153"/>
      <c r="Y149" s="153"/>
      <c r="Z149" s="153"/>
      <c r="AA149" s="153"/>
      <c r="AB149" s="153"/>
      <c r="AC149" s="153"/>
      <c r="AD149" s="153"/>
      <c r="AE149" s="153" t="s">
        <v>115</v>
      </c>
      <c r="AF149" s="153"/>
      <c r="AG149" s="153"/>
      <c r="AH149" s="153"/>
      <c r="AI149" s="153"/>
      <c r="AJ149" s="153"/>
      <c r="AK149" s="153"/>
      <c r="AL149" s="153"/>
      <c r="AM149" s="153"/>
      <c r="AN149" s="153"/>
      <c r="AO149" s="153"/>
      <c r="AP149" s="153"/>
      <c r="AQ149" s="153"/>
      <c r="AR149" s="153"/>
      <c r="AS149" s="153"/>
      <c r="AT149" s="153"/>
      <c r="AU149" s="153"/>
      <c r="AV149" s="153"/>
      <c r="AW149" s="153"/>
      <c r="AX149" s="153"/>
      <c r="AY149" s="153"/>
      <c r="AZ149" s="153"/>
      <c r="BA149" s="153"/>
      <c r="BB149" s="153"/>
      <c r="BC149" s="153"/>
      <c r="BD149" s="153"/>
      <c r="BE149" s="153"/>
      <c r="BF149" s="153"/>
      <c r="BG149" s="153"/>
      <c r="BH149" s="153"/>
    </row>
    <row r="150" spans="1:60" outlineLevel="1" x14ac:dyDescent="0.2">
      <c r="A150" s="154"/>
      <c r="B150" s="161"/>
      <c r="C150" s="193" t="s">
        <v>291</v>
      </c>
      <c r="D150" s="165"/>
      <c r="E150" s="169">
        <v>8</v>
      </c>
      <c r="F150" s="172"/>
      <c r="G150" s="172"/>
      <c r="H150" s="172"/>
      <c r="I150" s="172"/>
      <c r="J150" s="172"/>
      <c r="K150" s="172"/>
      <c r="L150" s="172"/>
      <c r="M150" s="172"/>
      <c r="N150" s="163"/>
      <c r="O150" s="163"/>
      <c r="P150" s="163"/>
      <c r="Q150" s="163"/>
      <c r="R150" s="163"/>
      <c r="S150" s="163"/>
      <c r="T150" s="164"/>
      <c r="U150" s="163"/>
      <c r="V150" s="153"/>
      <c r="W150" s="153"/>
      <c r="X150" s="153"/>
      <c r="Y150" s="153"/>
      <c r="Z150" s="153"/>
      <c r="AA150" s="153"/>
      <c r="AB150" s="153"/>
      <c r="AC150" s="153"/>
      <c r="AD150" s="153"/>
      <c r="AE150" s="153" t="s">
        <v>119</v>
      </c>
      <c r="AF150" s="153">
        <v>0</v>
      </c>
      <c r="AG150" s="153"/>
      <c r="AH150" s="153"/>
      <c r="AI150" s="153"/>
      <c r="AJ150" s="153"/>
      <c r="AK150" s="153"/>
      <c r="AL150" s="153"/>
      <c r="AM150" s="153"/>
      <c r="AN150" s="153"/>
      <c r="AO150" s="153"/>
      <c r="AP150" s="153"/>
      <c r="AQ150" s="153"/>
      <c r="AR150" s="153"/>
      <c r="AS150" s="153"/>
      <c r="AT150" s="153"/>
      <c r="AU150" s="153"/>
      <c r="AV150" s="153"/>
      <c r="AW150" s="153"/>
      <c r="AX150" s="153"/>
      <c r="AY150" s="153"/>
      <c r="AZ150" s="153"/>
      <c r="BA150" s="153"/>
      <c r="BB150" s="153"/>
      <c r="BC150" s="153"/>
      <c r="BD150" s="153"/>
      <c r="BE150" s="153"/>
      <c r="BF150" s="153"/>
      <c r="BG150" s="153"/>
      <c r="BH150" s="153"/>
    </row>
    <row r="151" spans="1:60" outlineLevel="1" x14ac:dyDescent="0.2">
      <c r="A151" s="154"/>
      <c r="B151" s="161"/>
      <c r="C151" s="193" t="s">
        <v>292</v>
      </c>
      <c r="D151" s="165"/>
      <c r="E151" s="169">
        <v>8</v>
      </c>
      <c r="F151" s="172"/>
      <c r="G151" s="172"/>
      <c r="H151" s="172"/>
      <c r="I151" s="172"/>
      <c r="J151" s="172"/>
      <c r="K151" s="172"/>
      <c r="L151" s="172"/>
      <c r="M151" s="172"/>
      <c r="N151" s="163"/>
      <c r="O151" s="163"/>
      <c r="P151" s="163"/>
      <c r="Q151" s="163"/>
      <c r="R151" s="163"/>
      <c r="S151" s="163"/>
      <c r="T151" s="164"/>
      <c r="U151" s="163"/>
      <c r="V151" s="153"/>
      <c r="W151" s="153"/>
      <c r="X151" s="153"/>
      <c r="Y151" s="153"/>
      <c r="Z151" s="153"/>
      <c r="AA151" s="153"/>
      <c r="AB151" s="153"/>
      <c r="AC151" s="153"/>
      <c r="AD151" s="153"/>
      <c r="AE151" s="153" t="s">
        <v>119</v>
      </c>
      <c r="AF151" s="153">
        <v>0</v>
      </c>
      <c r="AG151" s="153"/>
      <c r="AH151" s="153"/>
      <c r="AI151" s="153"/>
      <c r="AJ151" s="153"/>
      <c r="AK151" s="153"/>
      <c r="AL151" s="153"/>
      <c r="AM151" s="153"/>
      <c r="AN151" s="153"/>
      <c r="AO151" s="153"/>
      <c r="AP151" s="153"/>
      <c r="AQ151" s="153"/>
      <c r="AR151" s="153"/>
      <c r="AS151" s="153"/>
      <c r="AT151" s="153"/>
      <c r="AU151" s="153"/>
      <c r="AV151" s="153"/>
      <c r="AW151" s="153"/>
      <c r="AX151" s="153"/>
      <c r="AY151" s="153"/>
      <c r="AZ151" s="153"/>
      <c r="BA151" s="153"/>
      <c r="BB151" s="153"/>
      <c r="BC151" s="153"/>
      <c r="BD151" s="153"/>
      <c r="BE151" s="153"/>
      <c r="BF151" s="153"/>
      <c r="BG151" s="153"/>
      <c r="BH151" s="153"/>
    </row>
    <row r="152" spans="1:60" outlineLevel="1" x14ac:dyDescent="0.2">
      <c r="A152" s="154">
        <v>44</v>
      </c>
      <c r="B152" s="161" t="s">
        <v>293</v>
      </c>
      <c r="C152" s="192" t="s">
        <v>294</v>
      </c>
      <c r="D152" s="163" t="s">
        <v>114</v>
      </c>
      <c r="E152" s="168">
        <v>174.375</v>
      </c>
      <c r="F152" s="171"/>
      <c r="G152" s="172">
        <f>ROUND(E152*F152,2)</f>
        <v>0</v>
      </c>
      <c r="H152" s="171"/>
      <c r="I152" s="172">
        <f>ROUND(E152*H152,2)</f>
        <v>0</v>
      </c>
      <c r="J152" s="171"/>
      <c r="K152" s="172">
        <f>ROUND(E152*J152,2)</f>
        <v>0</v>
      </c>
      <c r="L152" s="172">
        <v>21</v>
      </c>
      <c r="M152" s="172">
        <f>G152*(1+L152/100)</f>
        <v>0</v>
      </c>
      <c r="N152" s="163">
        <v>0</v>
      </c>
      <c r="O152" s="163">
        <f>ROUND(E152*N152,5)</f>
        <v>0</v>
      </c>
      <c r="P152" s="163">
        <v>0.01</v>
      </c>
      <c r="Q152" s="163">
        <f>ROUND(E152*P152,5)</f>
        <v>1.7437499999999999</v>
      </c>
      <c r="R152" s="163"/>
      <c r="S152" s="163"/>
      <c r="T152" s="164">
        <v>0.04</v>
      </c>
      <c r="U152" s="163">
        <f>ROUND(E152*T152,2)</f>
        <v>6.98</v>
      </c>
      <c r="V152" s="153"/>
      <c r="W152" s="153"/>
      <c r="X152" s="153"/>
      <c r="Y152" s="153"/>
      <c r="Z152" s="153"/>
      <c r="AA152" s="153"/>
      <c r="AB152" s="153"/>
      <c r="AC152" s="153"/>
      <c r="AD152" s="153"/>
      <c r="AE152" s="153" t="s">
        <v>115</v>
      </c>
      <c r="AF152" s="153"/>
      <c r="AG152" s="153"/>
      <c r="AH152" s="153"/>
      <c r="AI152" s="153"/>
      <c r="AJ152" s="153"/>
      <c r="AK152" s="153"/>
      <c r="AL152" s="153"/>
      <c r="AM152" s="153"/>
      <c r="AN152" s="153"/>
      <c r="AO152" s="153"/>
      <c r="AP152" s="153"/>
      <c r="AQ152" s="153"/>
      <c r="AR152" s="153"/>
      <c r="AS152" s="153"/>
      <c r="AT152" s="153"/>
      <c r="AU152" s="153"/>
      <c r="AV152" s="153"/>
      <c r="AW152" s="153"/>
      <c r="AX152" s="153"/>
      <c r="AY152" s="153"/>
      <c r="AZ152" s="153"/>
      <c r="BA152" s="153"/>
      <c r="BB152" s="153"/>
      <c r="BC152" s="153"/>
      <c r="BD152" s="153"/>
      <c r="BE152" s="153"/>
      <c r="BF152" s="153"/>
      <c r="BG152" s="153"/>
      <c r="BH152" s="153"/>
    </row>
    <row r="153" spans="1:60" outlineLevel="1" x14ac:dyDescent="0.2">
      <c r="A153" s="154"/>
      <c r="B153" s="161"/>
      <c r="C153" s="251" t="s">
        <v>295</v>
      </c>
      <c r="D153" s="252"/>
      <c r="E153" s="253"/>
      <c r="F153" s="254"/>
      <c r="G153" s="255"/>
      <c r="H153" s="172"/>
      <c r="I153" s="172"/>
      <c r="J153" s="172"/>
      <c r="K153" s="172"/>
      <c r="L153" s="172"/>
      <c r="M153" s="172"/>
      <c r="N153" s="163"/>
      <c r="O153" s="163"/>
      <c r="P153" s="163"/>
      <c r="Q153" s="163"/>
      <c r="R153" s="163"/>
      <c r="S153" s="163"/>
      <c r="T153" s="164"/>
      <c r="U153" s="163"/>
      <c r="V153" s="153"/>
      <c r="W153" s="153"/>
      <c r="X153" s="153"/>
      <c r="Y153" s="153"/>
      <c r="Z153" s="153"/>
      <c r="AA153" s="153"/>
      <c r="AB153" s="153"/>
      <c r="AC153" s="153"/>
      <c r="AD153" s="153"/>
      <c r="AE153" s="153" t="s">
        <v>117</v>
      </c>
      <c r="AF153" s="153"/>
      <c r="AG153" s="153"/>
      <c r="AH153" s="153"/>
      <c r="AI153" s="153"/>
      <c r="AJ153" s="153"/>
      <c r="AK153" s="153"/>
      <c r="AL153" s="153"/>
      <c r="AM153" s="153"/>
      <c r="AN153" s="153"/>
      <c r="AO153" s="153"/>
      <c r="AP153" s="153"/>
      <c r="AQ153" s="153"/>
      <c r="AR153" s="153"/>
      <c r="AS153" s="153"/>
      <c r="AT153" s="153"/>
      <c r="AU153" s="153"/>
      <c r="AV153" s="153"/>
      <c r="AW153" s="153"/>
      <c r="AX153" s="153"/>
      <c r="AY153" s="153"/>
      <c r="AZ153" s="153"/>
      <c r="BA153" s="156" t="str">
        <f>C153</f>
        <v>v ceně je započetneno očištění zdiva, vyškrábíní spár</v>
      </c>
      <c r="BB153" s="153"/>
      <c r="BC153" s="153"/>
      <c r="BD153" s="153"/>
      <c r="BE153" s="153"/>
      <c r="BF153" s="153"/>
      <c r="BG153" s="153"/>
      <c r="BH153" s="153"/>
    </row>
    <row r="154" spans="1:60" ht="22.5" outlineLevel="1" x14ac:dyDescent="0.2">
      <c r="A154" s="154"/>
      <c r="B154" s="161"/>
      <c r="C154" s="193" t="s">
        <v>296</v>
      </c>
      <c r="D154" s="165"/>
      <c r="E154" s="169">
        <v>159.84</v>
      </c>
      <c r="F154" s="172"/>
      <c r="G154" s="172"/>
      <c r="H154" s="172"/>
      <c r="I154" s="172"/>
      <c r="J154" s="172"/>
      <c r="K154" s="172"/>
      <c r="L154" s="172"/>
      <c r="M154" s="172"/>
      <c r="N154" s="163"/>
      <c r="O154" s="163"/>
      <c r="P154" s="163"/>
      <c r="Q154" s="163"/>
      <c r="R154" s="163"/>
      <c r="S154" s="163"/>
      <c r="T154" s="164"/>
      <c r="U154" s="163"/>
      <c r="V154" s="153"/>
      <c r="W154" s="153"/>
      <c r="X154" s="153"/>
      <c r="Y154" s="153"/>
      <c r="Z154" s="153"/>
      <c r="AA154" s="153"/>
      <c r="AB154" s="153"/>
      <c r="AC154" s="153"/>
      <c r="AD154" s="153"/>
      <c r="AE154" s="153" t="s">
        <v>119</v>
      </c>
      <c r="AF154" s="153">
        <v>0</v>
      </c>
      <c r="AG154" s="153"/>
      <c r="AH154" s="153"/>
      <c r="AI154" s="153"/>
      <c r="AJ154" s="153"/>
      <c r="AK154" s="153"/>
      <c r="AL154" s="153"/>
      <c r="AM154" s="153"/>
      <c r="AN154" s="153"/>
      <c r="AO154" s="153"/>
      <c r="AP154" s="153"/>
      <c r="AQ154" s="153"/>
      <c r="AR154" s="153"/>
      <c r="AS154" s="153"/>
      <c r="AT154" s="153"/>
      <c r="AU154" s="153"/>
      <c r="AV154" s="153"/>
      <c r="AW154" s="153"/>
      <c r="AX154" s="153"/>
      <c r="AY154" s="153"/>
      <c r="AZ154" s="153"/>
      <c r="BA154" s="153"/>
      <c r="BB154" s="153"/>
      <c r="BC154" s="153"/>
      <c r="BD154" s="153"/>
      <c r="BE154" s="153"/>
      <c r="BF154" s="153"/>
      <c r="BG154" s="153"/>
      <c r="BH154" s="153"/>
    </row>
    <row r="155" spans="1:60" outlineLevel="1" x14ac:dyDescent="0.2">
      <c r="A155" s="154"/>
      <c r="B155" s="161"/>
      <c r="C155" s="193" t="s">
        <v>205</v>
      </c>
      <c r="D155" s="165"/>
      <c r="E155" s="169">
        <v>14.535</v>
      </c>
      <c r="F155" s="172"/>
      <c r="G155" s="172"/>
      <c r="H155" s="172"/>
      <c r="I155" s="172"/>
      <c r="J155" s="172"/>
      <c r="K155" s="172"/>
      <c r="L155" s="172"/>
      <c r="M155" s="172"/>
      <c r="N155" s="163"/>
      <c r="O155" s="163"/>
      <c r="P155" s="163"/>
      <c r="Q155" s="163"/>
      <c r="R155" s="163"/>
      <c r="S155" s="163"/>
      <c r="T155" s="164"/>
      <c r="U155" s="163"/>
      <c r="V155" s="153"/>
      <c r="W155" s="153"/>
      <c r="X155" s="153"/>
      <c r="Y155" s="153"/>
      <c r="Z155" s="153"/>
      <c r="AA155" s="153"/>
      <c r="AB155" s="153"/>
      <c r="AC155" s="153"/>
      <c r="AD155" s="153"/>
      <c r="AE155" s="153" t="s">
        <v>119</v>
      </c>
      <c r="AF155" s="153">
        <v>0</v>
      </c>
      <c r="AG155" s="153"/>
      <c r="AH155" s="153"/>
      <c r="AI155" s="153"/>
      <c r="AJ155" s="153"/>
      <c r="AK155" s="153"/>
      <c r="AL155" s="153"/>
      <c r="AM155" s="153"/>
      <c r="AN155" s="153"/>
      <c r="AO155" s="153"/>
      <c r="AP155" s="153"/>
      <c r="AQ155" s="153"/>
      <c r="AR155" s="153"/>
      <c r="AS155" s="153"/>
      <c r="AT155" s="153"/>
      <c r="AU155" s="153"/>
      <c r="AV155" s="153"/>
      <c r="AW155" s="153"/>
      <c r="AX155" s="153"/>
      <c r="AY155" s="153"/>
      <c r="AZ155" s="153"/>
      <c r="BA155" s="153"/>
      <c r="BB155" s="153"/>
      <c r="BC155" s="153"/>
      <c r="BD155" s="153"/>
      <c r="BE155" s="153"/>
      <c r="BF155" s="153"/>
      <c r="BG155" s="153"/>
      <c r="BH155" s="153"/>
    </row>
    <row r="156" spans="1:60" outlineLevel="1" x14ac:dyDescent="0.2">
      <c r="A156" s="154">
        <v>45</v>
      </c>
      <c r="B156" s="161" t="s">
        <v>297</v>
      </c>
      <c r="C156" s="192" t="s">
        <v>298</v>
      </c>
      <c r="D156" s="163" t="s">
        <v>114</v>
      </c>
      <c r="E156" s="168">
        <v>159.84</v>
      </c>
      <c r="F156" s="171"/>
      <c r="G156" s="172">
        <f>ROUND(E156*F156,2)</f>
        <v>0</v>
      </c>
      <c r="H156" s="171"/>
      <c r="I156" s="172">
        <f>ROUND(E156*H156,2)</f>
        <v>0</v>
      </c>
      <c r="J156" s="171"/>
      <c r="K156" s="172">
        <f>ROUND(E156*J156,2)</f>
        <v>0</v>
      </c>
      <c r="L156" s="172">
        <v>21</v>
      </c>
      <c r="M156" s="172">
        <f>G156*(1+L156/100)</f>
        <v>0</v>
      </c>
      <c r="N156" s="163">
        <v>0</v>
      </c>
      <c r="O156" s="163">
        <f>ROUND(E156*N156,5)</f>
        <v>0</v>
      </c>
      <c r="P156" s="163">
        <v>5.8999999999999997E-2</v>
      </c>
      <c r="Q156" s="163">
        <f>ROUND(E156*P156,5)</f>
        <v>9.4305599999999998</v>
      </c>
      <c r="R156" s="163"/>
      <c r="S156" s="163"/>
      <c r="T156" s="164">
        <v>0.2</v>
      </c>
      <c r="U156" s="163">
        <f>ROUND(E156*T156,2)</f>
        <v>31.97</v>
      </c>
      <c r="V156" s="153"/>
      <c r="W156" s="153"/>
      <c r="X156" s="153"/>
      <c r="Y156" s="153"/>
      <c r="Z156" s="153"/>
      <c r="AA156" s="153"/>
      <c r="AB156" s="153"/>
      <c r="AC156" s="153"/>
      <c r="AD156" s="153"/>
      <c r="AE156" s="153" t="s">
        <v>115</v>
      </c>
      <c r="AF156" s="153"/>
      <c r="AG156" s="153"/>
      <c r="AH156" s="153"/>
      <c r="AI156" s="153"/>
      <c r="AJ156" s="153"/>
      <c r="AK156" s="153"/>
      <c r="AL156" s="153"/>
      <c r="AM156" s="153"/>
      <c r="AN156" s="153"/>
      <c r="AO156" s="153"/>
      <c r="AP156" s="153"/>
      <c r="AQ156" s="153"/>
      <c r="AR156" s="153"/>
      <c r="AS156" s="153"/>
      <c r="AT156" s="153"/>
      <c r="AU156" s="153"/>
      <c r="AV156" s="153"/>
      <c r="AW156" s="153"/>
      <c r="AX156" s="153"/>
      <c r="AY156" s="153"/>
      <c r="AZ156" s="153"/>
      <c r="BA156" s="153"/>
      <c r="BB156" s="153"/>
      <c r="BC156" s="153"/>
      <c r="BD156" s="153"/>
      <c r="BE156" s="153"/>
      <c r="BF156" s="153"/>
      <c r="BG156" s="153"/>
      <c r="BH156" s="153"/>
    </row>
    <row r="157" spans="1:60" outlineLevel="1" x14ac:dyDescent="0.2">
      <c r="A157" s="154"/>
      <c r="B157" s="161"/>
      <c r="C157" s="251" t="s">
        <v>295</v>
      </c>
      <c r="D157" s="252"/>
      <c r="E157" s="253"/>
      <c r="F157" s="254"/>
      <c r="G157" s="255"/>
      <c r="H157" s="172"/>
      <c r="I157" s="172"/>
      <c r="J157" s="172"/>
      <c r="K157" s="172"/>
      <c r="L157" s="172"/>
      <c r="M157" s="172"/>
      <c r="N157" s="163"/>
      <c r="O157" s="163"/>
      <c r="P157" s="163"/>
      <c r="Q157" s="163"/>
      <c r="R157" s="163"/>
      <c r="S157" s="163"/>
      <c r="T157" s="164"/>
      <c r="U157" s="163"/>
      <c r="V157" s="153"/>
      <c r="W157" s="153"/>
      <c r="X157" s="153"/>
      <c r="Y157" s="153"/>
      <c r="Z157" s="153"/>
      <c r="AA157" s="153"/>
      <c r="AB157" s="153"/>
      <c r="AC157" s="153"/>
      <c r="AD157" s="153"/>
      <c r="AE157" s="153" t="s">
        <v>117</v>
      </c>
      <c r="AF157" s="153"/>
      <c r="AG157" s="153"/>
      <c r="AH157" s="153"/>
      <c r="AI157" s="153"/>
      <c r="AJ157" s="153"/>
      <c r="AK157" s="153"/>
      <c r="AL157" s="153"/>
      <c r="AM157" s="153"/>
      <c r="AN157" s="153"/>
      <c r="AO157" s="153"/>
      <c r="AP157" s="153"/>
      <c r="AQ157" s="153"/>
      <c r="AR157" s="153"/>
      <c r="AS157" s="153"/>
      <c r="AT157" s="153"/>
      <c r="AU157" s="153"/>
      <c r="AV157" s="153"/>
      <c r="AW157" s="153"/>
      <c r="AX157" s="153"/>
      <c r="AY157" s="153"/>
      <c r="AZ157" s="153"/>
      <c r="BA157" s="156" t="str">
        <f>C157</f>
        <v>v ceně je započetneno očištění zdiva, vyškrábíní spár</v>
      </c>
      <c r="BB157" s="153"/>
      <c r="BC157" s="153"/>
      <c r="BD157" s="153"/>
      <c r="BE157" s="153"/>
      <c r="BF157" s="153"/>
      <c r="BG157" s="153"/>
      <c r="BH157" s="153"/>
    </row>
    <row r="158" spans="1:60" ht="22.5" outlineLevel="1" x14ac:dyDescent="0.2">
      <c r="A158" s="154"/>
      <c r="B158" s="161"/>
      <c r="C158" s="193" t="s">
        <v>299</v>
      </c>
      <c r="D158" s="165"/>
      <c r="E158" s="169">
        <v>159.84</v>
      </c>
      <c r="F158" s="172"/>
      <c r="G158" s="172"/>
      <c r="H158" s="172"/>
      <c r="I158" s="172"/>
      <c r="J158" s="172"/>
      <c r="K158" s="172"/>
      <c r="L158" s="172"/>
      <c r="M158" s="172"/>
      <c r="N158" s="163"/>
      <c r="O158" s="163"/>
      <c r="P158" s="163"/>
      <c r="Q158" s="163"/>
      <c r="R158" s="163"/>
      <c r="S158" s="163"/>
      <c r="T158" s="164"/>
      <c r="U158" s="163"/>
      <c r="V158" s="153"/>
      <c r="W158" s="153"/>
      <c r="X158" s="153"/>
      <c r="Y158" s="153"/>
      <c r="Z158" s="153"/>
      <c r="AA158" s="153"/>
      <c r="AB158" s="153"/>
      <c r="AC158" s="153"/>
      <c r="AD158" s="153"/>
      <c r="AE158" s="153" t="s">
        <v>119</v>
      </c>
      <c r="AF158" s="153">
        <v>0</v>
      </c>
      <c r="AG158" s="153"/>
      <c r="AH158" s="153"/>
      <c r="AI158" s="153"/>
      <c r="AJ158" s="153"/>
      <c r="AK158" s="153"/>
      <c r="AL158" s="153"/>
      <c r="AM158" s="153"/>
      <c r="AN158" s="153"/>
      <c r="AO158" s="153"/>
      <c r="AP158" s="153"/>
      <c r="AQ158" s="153"/>
      <c r="AR158" s="153"/>
      <c r="AS158" s="153"/>
      <c r="AT158" s="153"/>
      <c r="AU158" s="153"/>
      <c r="AV158" s="153"/>
      <c r="AW158" s="153"/>
      <c r="AX158" s="153"/>
      <c r="AY158" s="153"/>
      <c r="AZ158" s="153"/>
      <c r="BA158" s="153"/>
      <c r="BB158" s="153"/>
      <c r="BC158" s="153"/>
      <c r="BD158" s="153"/>
      <c r="BE158" s="153"/>
      <c r="BF158" s="153"/>
      <c r="BG158" s="153"/>
      <c r="BH158" s="153"/>
    </row>
    <row r="159" spans="1:60" ht="22.5" outlineLevel="1" x14ac:dyDescent="0.2">
      <c r="A159" s="154">
        <v>46</v>
      </c>
      <c r="B159" s="161" t="s">
        <v>300</v>
      </c>
      <c r="C159" s="192" t="s">
        <v>301</v>
      </c>
      <c r="D159" s="163" t="s">
        <v>145</v>
      </c>
      <c r="E159" s="168">
        <v>202.37</v>
      </c>
      <c r="F159" s="171"/>
      <c r="G159" s="172">
        <f>ROUND(E159*F159,2)</f>
        <v>0</v>
      </c>
      <c r="H159" s="171"/>
      <c r="I159" s="172">
        <f>ROUND(E159*H159,2)</f>
        <v>0</v>
      </c>
      <c r="J159" s="171"/>
      <c r="K159" s="172">
        <f>ROUND(E159*J159,2)</f>
        <v>0</v>
      </c>
      <c r="L159" s="172">
        <v>21</v>
      </c>
      <c r="M159" s="172">
        <f>G159*(1+L159/100)</f>
        <v>0</v>
      </c>
      <c r="N159" s="163">
        <v>0</v>
      </c>
      <c r="O159" s="163">
        <f>ROUND(E159*N159,5)</f>
        <v>0</v>
      </c>
      <c r="P159" s="163">
        <v>0</v>
      </c>
      <c r="Q159" s="163">
        <f>ROUND(E159*P159,5)</f>
        <v>0</v>
      </c>
      <c r="R159" s="163"/>
      <c r="S159" s="163"/>
      <c r="T159" s="164">
        <v>0.49</v>
      </c>
      <c r="U159" s="163">
        <f>ROUND(E159*T159,2)</f>
        <v>99.16</v>
      </c>
      <c r="V159" s="153"/>
      <c r="W159" s="153"/>
      <c r="X159" s="153"/>
      <c r="Y159" s="153"/>
      <c r="Z159" s="153"/>
      <c r="AA159" s="153"/>
      <c r="AB159" s="153"/>
      <c r="AC159" s="153"/>
      <c r="AD159" s="153"/>
      <c r="AE159" s="153" t="s">
        <v>115</v>
      </c>
      <c r="AF159" s="153"/>
      <c r="AG159" s="153"/>
      <c r="AH159" s="153"/>
      <c r="AI159" s="153"/>
      <c r="AJ159" s="153"/>
      <c r="AK159" s="153"/>
      <c r="AL159" s="153"/>
      <c r="AM159" s="153"/>
      <c r="AN159" s="153"/>
      <c r="AO159" s="153"/>
      <c r="AP159" s="153"/>
      <c r="AQ159" s="153"/>
      <c r="AR159" s="153"/>
      <c r="AS159" s="153"/>
      <c r="AT159" s="153"/>
      <c r="AU159" s="153"/>
      <c r="AV159" s="153"/>
      <c r="AW159" s="153"/>
      <c r="AX159" s="153"/>
      <c r="AY159" s="153"/>
      <c r="AZ159" s="153"/>
      <c r="BA159" s="153"/>
      <c r="BB159" s="153"/>
      <c r="BC159" s="153"/>
      <c r="BD159" s="153"/>
      <c r="BE159" s="153"/>
      <c r="BF159" s="153"/>
      <c r="BG159" s="153"/>
      <c r="BH159" s="153"/>
    </row>
    <row r="160" spans="1:60" outlineLevel="1" x14ac:dyDescent="0.2">
      <c r="A160" s="154"/>
      <c r="B160" s="161"/>
      <c r="C160" s="193" t="s">
        <v>302</v>
      </c>
      <c r="D160" s="165"/>
      <c r="E160" s="169">
        <v>202.37</v>
      </c>
      <c r="F160" s="172"/>
      <c r="G160" s="172"/>
      <c r="H160" s="172"/>
      <c r="I160" s="172"/>
      <c r="J160" s="172"/>
      <c r="K160" s="172"/>
      <c r="L160" s="172"/>
      <c r="M160" s="172"/>
      <c r="N160" s="163"/>
      <c r="O160" s="163"/>
      <c r="P160" s="163"/>
      <c r="Q160" s="163"/>
      <c r="R160" s="163"/>
      <c r="S160" s="163"/>
      <c r="T160" s="164"/>
      <c r="U160" s="163"/>
      <c r="V160" s="153"/>
      <c r="W160" s="153"/>
      <c r="X160" s="153"/>
      <c r="Y160" s="153"/>
      <c r="Z160" s="153"/>
      <c r="AA160" s="153"/>
      <c r="AB160" s="153"/>
      <c r="AC160" s="153"/>
      <c r="AD160" s="153"/>
      <c r="AE160" s="153" t="s">
        <v>119</v>
      </c>
      <c r="AF160" s="153">
        <v>0</v>
      </c>
      <c r="AG160" s="153"/>
      <c r="AH160" s="153"/>
      <c r="AI160" s="153"/>
      <c r="AJ160" s="153"/>
      <c r="AK160" s="153"/>
      <c r="AL160" s="153"/>
      <c r="AM160" s="153"/>
      <c r="AN160" s="153"/>
      <c r="AO160" s="153"/>
      <c r="AP160" s="153"/>
      <c r="AQ160" s="153"/>
      <c r="AR160" s="153"/>
      <c r="AS160" s="153"/>
      <c r="AT160" s="153"/>
      <c r="AU160" s="153"/>
      <c r="AV160" s="153"/>
      <c r="AW160" s="153"/>
      <c r="AX160" s="153"/>
      <c r="AY160" s="153"/>
      <c r="AZ160" s="153"/>
      <c r="BA160" s="153"/>
      <c r="BB160" s="153"/>
      <c r="BC160" s="153"/>
      <c r="BD160" s="153"/>
      <c r="BE160" s="153"/>
      <c r="BF160" s="153"/>
      <c r="BG160" s="153"/>
      <c r="BH160" s="153"/>
    </row>
    <row r="161" spans="1:60" outlineLevel="1" x14ac:dyDescent="0.2">
      <c r="A161" s="154">
        <v>47</v>
      </c>
      <c r="B161" s="161" t="s">
        <v>303</v>
      </c>
      <c r="C161" s="192" t="s">
        <v>304</v>
      </c>
      <c r="D161" s="163" t="s">
        <v>145</v>
      </c>
      <c r="E161" s="168">
        <v>7082.95</v>
      </c>
      <c r="F161" s="171"/>
      <c r="G161" s="172">
        <f>ROUND(E161*F161,2)</f>
        <v>0</v>
      </c>
      <c r="H161" s="171"/>
      <c r="I161" s="172">
        <f>ROUND(E161*H161,2)</f>
        <v>0</v>
      </c>
      <c r="J161" s="171"/>
      <c r="K161" s="172">
        <f>ROUND(E161*J161,2)</f>
        <v>0</v>
      </c>
      <c r="L161" s="172">
        <v>21</v>
      </c>
      <c r="M161" s="172">
        <f>G161*(1+L161/100)</f>
        <v>0</v>
      </c>
      <c r="N161" s="163">
        <v>0</v>
      </c>
      <c r="O161" s="163">
        <f>ROUND(E161*N161,5)</f>
        <v>0</v>
      </c>
      <c r="P161" s="163">
        <v>0</v>
      </c>
      <c r="Q161" s="163">
        <f>ROUND(E161*P161,5)</f>
        <v>0</v>
      </c>
      <c r="R161" s="163"/>
      <c r="S161" s="163"/>
      <c r="T161" s="164">
        <v>0</v>
      </c>
      <c r="U161" s="163">
        <f>ROUND(E161*T161,2)</f>
        <v>0</v>
      </c>
      <c r="V161" s="153"/>
      <c r="W161" s="153"/>
      <c r="X161" s="153"/>
      <c r="Y161" s="153"/>
      <c r="Z161" s="153"/>
      <c r="AA161" s="153"/>
      <c r="AB161" s="153"/>
      <c r="AC161" s="153"/>
      <c r="AD161" s="153"/>
      <c r="AE161" s="153" t="s">
        <v>115</v>
      </c>
      <c r="AF161" s="153"/>
      <c r="AG161" s="153"/>
      <c r="AH161" s="153"/>
      <c r="AI161" s="153"/>
      <c r="AJ161" s="153"/>
      <c r="AK161" s="153"/>
      <c r="AL161" s="153"/>
      <c r="AM161" s="153"/>
      <c r="AN161" s="153"/>
      <c r="AO161" s="153"/>
      <c r="AP161" s="153"/>
      <c r="AQ161" s="153"/>
      <c r="AR161" s="153"/>
      <c r="AS161" s="153"/>
      <c r="AT161" s="153"/>
      <c r="AU161" s="153"/>
      <c r="AV161" s="153"/>
      <c r="AW161" s="153"/>
      <c r="AX161" s="153"/>
      <c r="AY161" s="153"/>
      <c r="AZ161" s="153"/>
      <c r="BA161" s="153"/>
      <c r="BB161" s="153"/>
      <c r="BC161" s="153"/>
      <c r="BD161" s="153"/>
      <c r="BE161" s="153"/>
      <c r="BF161" s="153"/>
      <c r="BG161" s="153"/>
      <c r="BH161" s="153"/>
    </row>
    <row r="162" spans="1:60" outlineLevel="1" x14ac:dyDescent="0.2">
      <c r="A162" s="154"/>
      <c r="B162" s="161"/>
      <c r="C162" s="193" t="s">
        <v>305</v>
      </c>
      <c r="D162" s="165"/>
      <c r="E162" s="169">
        <v>7082.95</v>
      </c>
      <c r="F162" s="172"/>
      <c r="G162" s="172"/>
      <c r="H162" s="172"/>
      <c r="I162" s="172"/>
      <c r="J162" s="172"/>
      <c r="K162" s="172"/>
      <c r="L162" s="172"/>
      <c r="M162" s="172"/>
      <c r="N162" s="163"/>
      <c r="O162" s="163"/>
      <c r="P162" s="163"/>
      <c r="Q162" s="163"/>
      <c r="R162" s="163"/>
      <c r="S162" s="163"/>
      <c r="T162" s="164"/>
      <c r="U162" s="163"/>
      <c r="V162" s="153"/>
      <c r="W162" s="153"/>
      <c r="X162" s="153"/>
      <c r="Y162" s="153"/>
      <c r="Z162" s="153"/>
      <c r="AA162" s="153"/>
      <c r="AB162" s="153"/>
      <c r="AC162" s="153"/>
      <c r="AD162" s="153"/>
      <c r="AE162" s="153" t="s">
        <v>119</v>
      </c>
      <c r="AF162" s="153">
        <v>0</v>
      </c>
      <c r="AG162" s="153"/>
      <c r="AH162" s="153"/>
      <c r="AI162" s="153"/>
      <c r="AJ162" s="153"/>
      <c r="AK162" s="153"/>
      <c r="AL162" s="153"/>
      <c r="AM162" s="153"/>
      <c r="AN162" s="153"/>
      <c r="AO162" s="153"/>
      <c r="AP162" s="153"/>
      <c r="AQ162" s="153"/>
      <c r="AR162" s="153"/>
      <c r="AS162" s="153"/>
      <c r="AT162" s="153"/>
      <c r="AU162" s="153"/>
      <c r="AV162" s="153"/>
      <c r="AW162" s="153"/>
      <c r="AX162" s="153"/>
      <c r="AY162" s="153"/>
      <c r="AZ162" s="153"/>
      <c r="BA162" s="153"/>
      <c r="BB162" s="153"/>
      <c r="BC162" s="153"/>
      <c r="BD162" s="153"/>
      <c r="BE162" s="153"/>
      <c r="BF162" s="153"/>
      <c r="BG162" s="153"/>
      <c r="BH162" s="153"/>
    </row>
    <row r="163" spans="1:60" outlineLevel="1" x14ac:dyDescent="0.2">
      <c r="A163" s="154">
        <v>48</v>
      </c>
      <c r="B163" s="161" t="s">
        <v>306</v>
      </c>
      <c r="C163" s="192" t="s">
        <v>307</v>
      </c>
      <c r="D163" s="163" t="s">
        <v>145</v>
      </c>
      <c r="E163" s="168">
        <v>202.22</v>
      </c>
      <c r="F163" s="171"/>
      <c r="G163" s="172">
        <f>ROUND(E163*F163,2)</f>
        <v>0</v>
      </c>
      <c r="H163" s="171"/>
      <c r="I163" s="172">
        <f>ROUND(E163*H163,2)</f>
        <v>0</v>
      </c>
      <c r="J163" s="171"/>
      <c r="K163" s="172">
        <f>ROUND(E163*J163,2)</f>
        <v>0</v>
      </c>
      <c r="L163" s="172">
        <v>21</v>
      </c>
      <c r="M163" s="172">
        <f>G163*(1+L163/100)</f>
        <v>0</v>
      </c>
      <c r="N163" s="163">
        <v>0</v>
      </c>
      <c r="O163" s="163">
        <f>ROUND(E163*N163,5)</f>
        <v>0</v>
      </c>
      <c r="P163" s="163">
        <v>0</v>
      </c>
      <c r="Q163" s="163">
        <f>ROUND(E163*P163,5)</f>
        <v>0</v>
      </c>
      <c r="R163" s="163"/>
      <c r="S163" s="163"/>
      <c r="T163" s="164">
        <v>0</v>
      </c>
      <c r="U163" s="163">
        <f>ROUND(E163*T163,2)</f>
        <v>0</v>
      </c>
      <c r="V163" s="153"/>
      <c r="W163" s="153"/>
      <c r="X163" s="153"/>
      <c r="Y163" s="153"/>
      <c r="Z163" s="153"/>
      <c r="AA163" s="153"/>
      <c r="AB163" s="153"/>
      <c r="AC163" s="153"/>
      <c r="AD163" s="153"/>
      <c r="AE163" s="153" t="s">
        <v>115</v>
      </c>
      <c r="AF163" s="153"/>
      <c r="AG163" s="153"/>
      <c r="AH163" s="153"/>
      <c r="AI163" s="153"/>
      <c r="AJ163" s="153"/>
      <c r="AK163" s="153"/>
      <c r="AL163" s="153"/>
      <c r="AM163" s="153"/>
      <c r="AN163" s="153"/>
      <c r="AO163" s="153"/>
      <c r="AP163" s="153"/>
      <c r="AQ163" s="153"/>
      <c r="AR163" s="153"/>
      <c r="AS163" s="153"/>
      <c r="AT163" s="153"/>
      <c r="AU163" s="153"/>
      <c r="AV163" s="153"/>
      <c r="AW163" s="153"/>
      <c r="AX163" s="153"/>
      <c r="AY163" s="153"/>
      <c r="AZ163" s="153"/>
      <c r="BA163" s="153"/>
      <c r="BB163" s="153"/>
      <c r="BC163" s="153"/>
      <c r="BD163" s="153"/>
      <c r="BE163" s="153"/>
      <c r="BF163" s="153"/>
      <c r="BG163" s="153"/>
      <c r="BH163" s="153"/>
    </row>
    <row r="164" spans="1:60" x14ac:dyDescent="0.2">
      <c r="A164" s="155" t="s">
        <v>110</v>
      </c>
      <c r="B164" s="162" t="s">
        <v>79</v>
      </c>
      <c r="C164" s="194" t="s">
        <v>80</v>
      </c>
      <c r="D164" s="166"/>
      <c r="E164" s="170"/>
      <c r="F164" s="173"/>
      <c r="G164" s="173">
        <f>SUMIF(AE165:AE170,"&lt;&gt;NOR",G165:G170)</f>
        <v>0</v>
      </c>
      <c r="H164" s="173"/>
      <c r="I164" s="173">
        <f>SUM(I165:I170)</f>
        <v>0</v>
      </c>
      <c r="J164" s="173"/>
      <c r="K164" s="173">
        <f>SUM(K165:K170)</f>
        <v>0</v>
      </c>
      <c r="L164" s="173"/>
      <c r="M164" s="173">
        <f>SUM(M165:M170)</f>
        <v>0</v>
      </c>
      <c r="N164" s="166"/>
      <c r="O164" s="166">
        <f>SUM(O165:O170)</f>
        <v>0</v>
      </c>
      <c r="P164" s="166"/>
      <c r="Q164" s="166">
        <f>SUM(Q165:Q170)</f>
        <v>0</v>
      </c>
      <c r="R164" s="166"/>
      <c r="S164" s="166"/>
      <c r="T164" s="167"/>
      <c r="U164" s="166">
        <f>SUM(U165:U170)</f>
        <v>330.55</v>
      </c>
      <c r="AE164" t="s">
        <v>111</v>
      </c>
    </row>
    <row r="165" spans="1:60" outlineLevel="1" x14ac:dyDescent="0.2">
      <c r="A165" s="154">
        <v>49</v>
      </c>
      <c r="B165" s="161" t="s">
        <v>308</v>
      </c>
      <c r="C165" s="192" t="s">
        <v>309</v>
      </c>
      <c r="D165" s="163" t="s">
        <v>145</v>
      </c>
      <c r="E165" s="168">
        <v>325.90000000000003</v>
      </c>
      <c r="F165" s="171"/>
      <c r="G165" s="172">
        <f>ROUND(E165*F165,2)</f>
        <v>0</v>
      </c>
      <c r="H165" s="171"/>
      <c r="I165" s="172">
        <f>ROUND(E165*H165,2)</f>
        <v>0</v>
      </c>
      <c r="J165" s="171"/>
      <c r="K165" s="172">
        <f>ROUND(E165*J165,2)</f>
        <v>0</v>
      </c>
      <c r="L165" s="172">
        <v>21</v>
      </c>
      <c r="M165" s="172">
        <f>G165*(1+L165/100)</f>
        <v>0</v>
      </c>
      <c r="N165" s="163">
        <v>0</v>
      </c>
      <c r="O165" s="163">
        <f>ROUND(E165*N165,5)</f>
        <v>0</v>
      </c>
      <c r="P165" s="163">
        <v>0</v>
      </c>
      <c r="Q165" s="163">
        <f>ROUND(E165*P165,5)</f>
        <v>0</v>
      </c>
      <c r="R165" s="163"/>
      <c r="S165" s="163"/>
      <c r="T165" s="164">
        <v>0.9385</v>
      </c>
      <c r="U165" s="163">
        <f>ROUND(E165*T165,2)</f>
        <v>305.86</v>
      </c>
      <c r="V165" s="153"/>
      <c r="W165" s="153"/>
      <c r="X165" s="153"/>
      <c r="Y165" s="153"/>
      <c r="Z165" s="153"/>
      <c r="AA165" s="153"/>
      <c r="AB165" s="153"/>
      <c r="AC165" s="153"/>
      <c r="AD165" s="153"/>
      <c r="AE165" s="153" t="s">
        <v>115</v>
      </c>
      <c r="AF165" s="153"/>
      <c r="AG165" s="153"/>
      <c r="AH165" s="153"/>
      <c r="AI165" s="153"/>
      <c r="AJ165" s="153"/>
      <c r="AK165" s="153"/>
      <c r="AL165" s="153"/>
      <c r="AM165" s="153"/>
      <c r="AN165" s="153"/>
      <c r="AO165" s="153"/>
      <c r="AP165" s="153"/>
      <c r="AQ165" s="153"/>
      <c r="AR165" s="153"/>
      <c r="AS165" s="153"/>
      <c r="AT165" s="153"/>
      <c r="AU165" s="153"/>
      <c r="AV165" s="153"/>
      <c r="AW165" s="153"/>
      <c r="AX165" s="153"/>
      <c r="AY165" s="153"/>
      <c r="AZ165" s="153"/>
      <c r="BA165" s="153"/>
      <c r="BB165" s="153"/>
      <c r="BC165" s="153"/>
      <c r="BD165" s="153"/>
      <c r="BE165" s="153"/>
      <c r="BF165" s="153"/>
      <c r="BG165" s="153"/>
      <c r="BH165" s="153"/>
    </row>
    <row r="166" spans="1:60" outlineLevel="1" x14ac:dyDescent="0.2">
      <c r="A166" s="154"/>
      <c r="B166" s="161"/>
      <c r="C166" s="193" t="s">
        <v>310</v>
      </c>
      <c r="D166" s="165"/>
      <c r="E166" s="169">
        <v>325.89999999999998</v>
      </c>
      <c r="F166" s="172"/>
      <c r="G166" s="172"/>
      <c r="H166" s="172"/>
      <c r="I166" s="172"/>
      <c r="J166" s="172"/>
      <c r="K166" s="172"/>
      <c r="L166" s="172"/>
      <c r="M166" s="172"/>
      <c r="N166" s="163"/>
      <c r="O166" s="163"/>
      <c r="P166" s="163"/>
      <c r="Q166" s="163"/>
      <c r="R166" s="163"/>
      <c r="S166" s="163"/>
      <c r="T166" s="164"/>
      <c r="U166" s="163"/>
      <c r="V166" s="153"/>
      <c r="W166" s="153"/>
      <c r="X166" s="153"/>
      <c r="Y166" s="153"/>
      <c r="Z166" s="153"/>
      <c r="AA166" s="153"/>
      <c r="AB166" s="153"/>
      <c r="AC166" s="153"/>
      <c r="AD166" s="153"/>
      <c r="AE166" s="153" t="s">
        <v>119</v>
      </c>
      <c r="AF166" s="153">
        <v>0</v>
      </c>
      <c r="AG166" s="153"/>
      <c r="AH166" s="153"/>
      <c r="AI166" s="153"/>
      <c r="AJ166" s="153"/>
      <c r="AK166" s="153"/>
      <c r="AL166" s="153"/>
      <c r="AM166" s="153"/>
      <c r="AN166" s="153"/>
      <c r="AO166" s="153"/>
      <c r="AP166" s="153"/>
      <c r="AQ166" s="153"/>
      <c r="AR166" s="153"/>
      <c r="AS166" s="153"/>
      <c r="AT166" s="153"/>
      <c r="AU166" s="153"/>
      <c r="AV166" s="153"/>
      <c r="AW166" s="153"/>
      <c r="AX166" s="153"/>
      <c r="AY166" s="153"/>
      <c r="AZ166" s="153"/>
      <c r="BA166" s="153"/>
      <c r="BB166" s="153"/>
      <c r="BC166" s="153"/>
      <c r="BD166" s="153"/>
      <c r="BE166" s="153"/>
      <c r="BF166" s="153"/>
      <c r="BG166" s="153"/>
      <c r="BH166" s="153"/>
    </row>
    <row r="167" spans="1:60" outlineLevel="1" x14ac:dyDescent="0.2">
      <c r="A167" s="154">
        <v>50</v>
      </c>
      <c r="B167" s="161" t="s">
        <v>311</v>
      </c>
      <c r="C167" s="192" t="s">
        <v>312</v>
      </c>
      <c r="D167" s="163" t="s">
        <v>145</v>
      </c>
      <c r="E167" s="168">
        <v>260.71999999999997</v>
      </c>
      <c r="F167" s="171"/>
      <c r="G167" s="172">
        <f>ROUND(E167*F167,2)</f>
        <v>0</v>
      </c>
      <c r="H167" s="171"/>
      <c r="I167" s="172">
        <f>ROUND(E167*H167,2)</f>
        <v>0</v>
      </c>
      <c r="J167" s="171"/>
      <c r="K167" s="172">
        <f>ROUND(E167*J167,2)</f>
        <v>0</v>
      </c>
      <c r="L167" s="172">
        <v>21</v>
      </c>
      <c r="M167" s="172">
        <f>G167*(1+L167/100)</f>
        <v>0</v>
      </c>
      <c r="N167" s="163">
        <v>0</v>
      </c>
      <c r="O167" s="163">
        <f>ROUND(E167*N167,5)</f>
        <v>0</v>
      </c>
      <c r="P167" s="163">
        <v>0</v>
      </c>
      <c r="Q167" s="163">
        <f>ROUND(E167*P167,5)</f>
        <v>0</v>
      </c>
      <c r="R167" s="163"/>
      <c r="S167" s="163"/>
      <c r="T167" s="164">
        <v>0</v>
      </c>
      <c r="U167" s="163">
        <f>ROUND(E167*T167,2)</f>
        <v>0</v>
      </c>
      <c r="V167" s="153"/>
      <c r="W167" s="153"/>
      <c r="X167" s="153"/>
      <c r="Y167" s="153"/>
      <c r="Z167" s="153"/>
      <c r="AA167" s="153"/>
      <c r="AB167" s="153"/>
      <c r="AC167" s="153"/>
      <c r="AD167" s="153"/>
      <c r="AE167" s="153" t="s">
        <v>115</v>
      </c>
      <c r="AF167" s="153"/>
      <c r="AG167" s="153"/>
      <c r="AH167" s="153"/>
      <c r="AI167" s="153"/>
      <c r="AJ167" s="153"/>
      <c r="AK167" s="153"/>
      <c r="AL167" s="153"/>
      <c r="AM167" s="153"/>
      <c r="AN167" s="153"/>
      <c r="AO167" s="153"/>
      <c r="AP167" s="153"/>
      <c r="AQ167" s="153"/>
      <c r="AR167" s="153"/>
      <c r="AS167" s="153"/>
      <c r="AT167" s="153"/>
      <c r="AU167" s="153"/>
      <c r="AV167" s="153"/>
      <c r="AW167" s="153"/>
      <c r="AX167" s="153"/>
      <c r="AY167" s="153"/>
      <c r="AZ167" s="153"/>
      <c r="BA167" s="153"/>
      <c r="BB167" s="153"/>
      <c r="BC167" s="153"/>
      <c r="BD167" s="153"/>
      <c r="BE167" s="153"/>
      <c r="BF167" s="153"/>
      <c r="BG167" s="153"/>
      <c r="BH167" s="153"/>
    </row>
    <row r="168" spans="1:60" outlineLevel="1" x14ac:dyDescent="0.2">
      <c r="A168" s="154"/>
      <c r="B168" s="161"/>
      <c r="C168" s="193" t="s">
        <v>313</v>
      </c>
      <c r="D168" s="165"/>
      <c r="E168" s="169">
        <v>260.72000000000003</v>
      </c>
      <c r="F168" s="172"/>
      <c r="G168" s="172"/>
      <c r="H168" s="172"/>
      <c r="I168" s="172"/>
      <c r="J168" s="172"/>
      <c r="K168" s="172"/>
      <c r="L168" s="172"/>
      <c r="M168" s="172"/>
      <c r="N168" s="163"/>
      <c r="O168" s="163"/>
      <c r="P168" s="163"/>
      <c r="Q168" s="163"/>
      <c r="R168" s="163"/>
      <c r="S168" s="163"/>
      <c r="T168" s="164"/>
      <c r="U168" s="163"/>
      <c r="V168" s="153"/>
      <c r="W168" s="153"/>
      <c r="X168" s="153"/>
      <c r="Y168" s="153"/>
      <c r="Z168" s="153"/>
      <c r="AA168" s="153"/>
      <c r="AB168" s="153"/>
      <c r="AC168" s="153"/>
      <c r="AD168" s="153"/>
      <c r="AE168" s="153" t="s">
        <v>119</v>
      </c>
      <c r="AF168" s="153">
        <v>0</v>
      </c>
      <c r="AG168" s="153"/>
      <c r="AH168" s="153"/>
      <c r="AI168" s="153"/>
      <c r="AJ168" s="153"/>
      <c r="AK168" s="153"/>
      <c r="AL168" s="153"/>
      <c r="AM168" s="153"/>
      <c r="AN168" s="153"/>
      <c r="AO168" s="153"/>
      <c r="AP168" s="153"/>
      <c r="AQ168" s="153"/>
      <c r="AR168" s="153"/>
      <c r="AS168" s="153"/>
      <c r="AT168" s="153"/>
      <c r="AU168" s="153"/>
      <c r="AV168" s="153"/>
      <c r="AW168" s="153"/>
      <c r="AX168" s="153"/>
      <c r="AY168" s="153"/>
      <c r="AZ168" s="153"/>
      <c r="BA168" s="153"/>
      <c r="BB168" s="153"/>
      <c r="BC168" s="153"/>
      <c r="BD168" s="153"/>
      <c r="BE168" s="153"/>
      <c r="BF168" s="153"/>
      <c r="BG168" s="153"/>
      <c r="BH168" s="153"/>
    </row>
    <row r="169" spans="1:60" outlineLevel="1" x14ac:dyDescent="0.2">
      <c r="A169" s="154">
        <v>51</v>
      </c>
      <c r="B169" s="161" t="s">
        <v>314</v>
      </c>
      <c r="C169" s="192" t="s">
        <v>315</v>
      </c>
      <c r="D169" s="163" t="s">
        <v>145</v>
      </c>
      <c r="E169" s="168">
        <v>3.36</v>
      </c>
      <c r="F169" s="171"/>
      <c r="G169" s="172">
        <f>ROUND(E169*F169,2)</f>
        <v>0</v>
      </c>
      <c r="H169" s="171"/>
      <c r="I169" s="172">
        <f>ROUND(E169*H169,2)</f>
        <v>0</v>
      </c>
      <c r="J169" s="171"/>
      <c r="K169" s="172">
        <f>ROUND(E169*J169,2)</f>
        <v>0</v>
      </c>
      <c r="L169" s="172">
        <v>21</v>
      </c>
      <c r="M169" s="172">
        <f>G169*(1+L169/100)</f>
        <v>0</v>
      </c>
      <c r="N169" s="163">
        <v>0</v>
      </c>
      <c r="O169" s="163">
        <f>ROUND(E169*N169,5)</f>
        <v>0</v>
      </c>
      <c r="P169" s="163">
        <v>0</v>
      </c>
      <c r="Q169" s="163">
        <f>ROUND(E169*P169,5)</f>
        <v>0</v>
      </c>
      <c r="R169" s="163"/>
      <c r="S169" s="163"/>
      <c r="T169" s="164">
        <v>7.3479999999999999</v>
      </c>
      <c r="U169" s="163">
        <f>ROUND(E169*T169,2)</f>
        <v>24.69</v>
      </c>
      <c r="V169" s="153"/>
      <c r="W169" s="153"/>
      <c r="X169" s="153"/>
      <c r="Y169" s="153"/>
      <c r="Z169" s="153"/>
      <c r="AA169" s="153"/>
      <c r="AB169" s="153"/>
      <c r="AC169" s="153"/>
      <c r="AD169" s="153"/>
      <c r="AE169" s="153" t="s">
        <v>115</v>
      </c>
      <c r="AF169" s="153"/>
      <c r="AG169" s="153"/>
      <c r="AH169" s="153"/>
      <c r="AI169" s="153"/>
      <c r="AJ169" s="153"/>
      <c r="AK169" s="153"/>
      <c r="AL169" s="153"/>
      <c r="AM169" s="153"/>
      <c r="AN169" s="153"/>
      <c r="AO169" s="153"/>
      <c r="AP169" s="153"/>
      <c r="AQ169" s="153"/>
      <c r="AR169" s="153"/>
      <c r="AS169" s="153"/>
      <c r="AT169" s="153"/>
      <c r="AU169" s="153"/>
      <c r="AV169" s="153"/>
      <c r="AW169" s="153"/>
      <c r="AX169" s="153"/>
      <c r="AY169" s="153"/>
      <c r="AZ169" s="153"/>
      <c r="BA169" s="153"/>
      <c r="BB169" s="153"/>
      <c r="BC169" s="153"/>
      <c r="BD169" s="153"/>
      <c r="BE169" s="153"/>
      <c r="BF169" s="153"/>
      <c r="BG169" s="153"/>
      <c r="BH169" s="153"/>
    </row>
    <row r="170" spans="1:60" outlineLevel="1" x14ac:dyDescent="0.2">
      <c r="A170" s="154">
        <v>52</v>
      </c>
      <c r="B170" s="161" t="s">
        <v>316</v>
      </c>
      <c r="C170" s="192" t="s">
        <v>317</v>
      </c>
      <c r="D170" s="163" t="s">
        <v>145</v>
      </c>
      <c r="E170" s="168">
        <v>3.36</v>
      </c>
      <c r="F170" s="171"/>
      <c r="G170" s="172">
        <f>ROUND(E170*F170,2)</f>
        <v>0</v>
      </c>
      <c r="H170" s="171"/>
      <c r="I170" s="172">
        <f>ROUND(E170*H170,2)</f>
        <v>0</v>
      </c>
      <c r="J170" s="171"/>
      <c r="K170" s="172">
        <f>ROUND(E170*J170,2)</f>
        <v>0</v>
      </c>
      <c r="L170" s="172">
        <v>21</v>
      </c>
      <c r="M170" s="172">
        <f>G170*(1+L170/100)</f>
        <v>0</v>
      </c>
      <c r="N170" s="163">
        <v>0</v>
      </c>
      <c r="O170" s="163">
        <f>ROUND(E170*N170,5)</f>
        <v>0</v>
      </c>
      <c r="P170" s="163">
        <v>0</v>
      </c>
      <c r="Q170" s="163">
        <f>ROUND(E170*P170,5)</f>
        <v>0</v>
      </c>
      <c r="R170" s="163"/>
      <c r="S170" s="163"/>
      <c r="T170" s="164">
        <v>0</v>
      </c>
      <c r="U170" s="163">
        <f>ROUND(E170*T170,2)</f>
        <v>0</v>
      </c>
      <c r="V170" s="153"/>
      <c r="W170" s="153"/>
      <c r="X170" s="153"/>
      <c r="Y170" s="153"/>
      <c r="Z170" s="153"/>
      <c r="AA170" s="153"/>
      <c r="AB170" s="153"/>
      <c r="AC170" s="153"/>
      <c r="AD170" s="153"/>
      <c r="AE170" s="153" t="s">
        <v>115</v>
      </c>
      <c r="AF170" s="153"/>
      <c r="AG170" s="153"/>
      <c r="AH170" s="153"/>
      <c r="AI170" s="153"/>
      <c r="AJ170" s="153"/>
      <c r="AK170" s="153"/>
      <c r="AL170" s="153"/>
      <c r="AM170" s="153"/>
      <c r="AN170" s="153"/>
      <c r="AO170" s="153"/>
      <c r="AP170" s="153"/>
      <c r="AQ170" s="153"/>
      <c r="AR170" s="153"/>
      <c r="AS170" s="153"/>
      <c r="AT170" s="153"/>
      <c r="AU170" s="153"/>
      <c r="AV170" s="153"/>
      <c r="AW170" s="153"/>
      <c r="AX170" s="153"/>
      <c r="AY170" s="153"/>
      <c r="AZ170" s="153"/>
      <c r="BA170" s="153"/>
      <c r="BB170" s="153"/>
      <c r="BC170" s="153"/>
      <c r="BD170" s="153"/>
      <c r="BE170" s="153"/>
      <c r="BF170" s="153"/>
      <c r="BG170" s="153"/>
      <c r="BH170" s="153"/>
    </row>
    <row r="171" spans="1:60" x14ac:dyDescent="0.2">
      <c r="A171" s="155" t="s">
        <v>110</v>
      </c>
      <c r="B171" s="162" t="s">
        <v>81</v>
      </c>
      <c r="C171" s="194" t="s">
        <v>82</v>
      </c>
      <c r="D171" s="166"/>
      <c r="E171" s="170"/>
      <c r="F171" s="173"/>
      <c r="G171" s="173">
        <f>SUMIF(AE172:AE176,"&lt;&gt;NOR",G172:G176)</f>
        <v>0</v>
      </c>
      <c r="H171" s="173"/>
      <c r="I171" s="173">
        <f>SUM(I172:I176)</f>
        <v>0</v>
      </c>
      <c r="J171" s="173"/>
      <c r="K171" s="173">
        <f>SUM(K172:K176)</f>
        <v>0</v>
      </c>
      <c r="L171" s="173"/>
      <c r="M171" s="173">
        <f>SUM(M172:M176)</f>
        <v>0</v>
      </c>
      <c r="N171" s="166"/>
      <c r="O171" s="166">
        <f>SUM(O172:O176)</f>
        <v>0.15887999999999999</v>
      </c>
      <c r="P171" s="166"/>
      <c r="Q171" s="166">
        <f>SUM(Q172:Q176)</f>
        <v>0</v>
      </c>
      <c r="R171" s="166"/>
      <c r="S171" s="166"/>
      <c r="T171" s="167"/>
      <c r="U171" s="166">
        <f>SUM(U172:U176)</f>
        <v>7.5</v>
      </c>
      <c r="AE171" t="s">
        <v>111</v>
      </c>
    </row>
    <row r="172" spans="1:60" ht="22.5" outlineLevel="1" x14ac:dyDescent="0.2">
      <c r="A172" s="154">
        <v>53</v>
      </c>
      <c r="B172" s="161" t="s">
        <v>318</v>
      </c>
      <c r="C172" s="192" t="s">
        <v>319</v>
      </c>
      <c r="D172" s="163" t="s">
        <v>114</v>
      </c>
      <c r="E172" s="168">
        <v>32.624000000000002</v>
      </c>
      <c r="F172" s="171"/>
      <c r="G172" s="172">
        <f>ROUND(E172*F172,2)</f>
        <v>0</v>
      </c>
      <c r="H172" s="171"/>
      <c r="I172" s="172">
        <f>ROUND(E172*H172,2)</f>
        <v>0</v>
      </c>
      <c r="J172" s="171"/>
      <c r="K172" s="172">
        <f>ROUND(E172*J172,2)</f>
        <v>0</v>
      </c>
      <c r="L172" s="172">
        <v>21</v>
      </c>
      <c r="M172" s="172">
        <f>G172*(1+L172/100)</f>
        <v>0</v>
      </c>
      <c r="N172" s="163">
        <v>4.8700000000000002E-3</v>
      </c>
      <c r="O172" s="163">
        <f>ROUND(E172*N172,5)</f>
        <v>0.15887999999999999</v>
      </c>
      <c r="P172" s="163">
        <v>0</v>
      </c>
      <c r="Q172" s="163">
        <f>ROUND(E172*P172,5)</f>
        <v>0</v>
      </c>
      <c r="R172" s="163"/>
      <c r="S172" s="163"/>
      <c r="T172" s="164">
        <v>0.22991</v>
      </c>
      <c r="U172" s="163">
        <f>ROUND(E172*T172,2)</f>
        <v>7.5</v>
      </c>
      <c r="V172" s="153"/>
      <c r="W172" s="153"/>
      <c r="X172" s="153"/>
      <c r="Y172" s="153"/>
      <c r="Z172" s="153"/>
      <c r="AA172" s="153"/>
      <c r="AB172" s="153"/>
      <c r="AC172" s="153"/>
      <c r="AD172" s="153"/>
      <c r="AE172" s="153" t="s">
        <v>115</v>
      </c>
      <c r="AF172" s="153"/>
      <c r="AG172" s="153"/>
      <c r="AH172" s="153"/>
      <c r="AI172" s="153"/>
      <c r="AJ172" s="153"/>
      <c r="AK172" s="153"/>
      <c r="AL172" s="153"/>
      <c r="AM172" s="153"/>
      <c r="AN172" s="153"/>
      <c r="AO172" s="153"/>
      <c r="AP172" s="153"/>
      <c r="AQ172" s="153"/>
      <c r="AR172" s="153"/>
      <c r="AS172" s="153"/>
      <c r="AT172" s="153"/>
      <c r="AU172" s="153"/>
      <c r="AV172" s="153"/>
      <c r="AW172" s="153"/>
      <c r="AX172" s="153"/>
      <c r="AY172" s="153"/>
      <c r="AZ172" s="153"/>
      <c r="BA172" s="153"/>
      <c r="BB172" s="153"/>
      <c r="BC172" s="153"/>
      <c r="BD172" s="153"/>
      <c r="BE172" s="153"/>
      <c r="BF172" s="153"/>
      <c r="BG172" s="153"/>
      <c r="BH172" s="153"/>
    </row>
    <row r="173" spans="1:60" outlineLevel="1" x14ac:dyDescent="0.2">
      <c r="A173" s="154"/>
      <c r="B173" s="161"/>
      <c r="C173" s="193" t="s">
        <v>320</v>
      </c>
      <c r="D173" s="165"/>
      <c r="E173" s="169">
        <v>4.8040000000000003</v>
      </c>
      <c r="F173" s="172"/>
      <c r="G173" s="172"/>
      <c r="H173" s="172"/>
      <c r="I173" s="172"/>
      <c r="J173" s="172"/>
      <c r="K173" s="172"/>
      <c r="L173" s="172"/>
      <c r="M173" s="172"/>
      <c r="N173" s="163"/>
      <c r="O173" s="163"/>
      <c r="P173" s="163"/>
      <c r="Q173" s="163"/>
      <c r="R173" s="163"/>
      <c r="S173" s="163"/>
      <c r="T173" s="164"/>
      <c r="U173" s="163"/>
      <c r="V173" s="153"/>
      <c r="W173" s="153"/>
      <c r="X173" s="153"/>
      <c r="Y173" s="153"/>
      <c r="Z173" s="153"/>
      <c r="AA173" s="153"/>
      <c r="AB173" s="153"/>
      <c r="AC173" s="153"/>
      <c r="AD173" s="153"/>
      <c r="AE173" s="153" t="s">
        <v>119</v>
      </c>
      <c r="AF173" s="153">
        <v>0</v>
      </c>
      <c r="AG173" s="153"/>
      <c r="AH173" s="153"/>
      <c r="AI173" s="153"/>
      <c r="AJ173" s="153"/>
      <c r="AK173" s="153"/>
      <c r="AL173" s="153"/>
      <c r="AM173" s="153"/>
      <c r="AN173" s="153"/>
      <c r="AO173" s="153"/>
      <c r="AP173" s="153"/>
      <c r="AQ173" s="153"/>
      <c r="AR173" s="153"/>
      <c r="AS173" s="153"/>
      <c r="AT173" s="153"/>
      <c r="AU173" s="153"/>
      <c r="AV173" s="153"/>
      <c r="AW173" s="153"/>
      <c r="AX173" s="153"/>
      <c r="AY173" s="153"/>
      <c r="AZ173" s="153"/>
      <c r="BA173" s="153"/>
      <c r="BB173" s="153"/>
      <c r="BC173" s="153"/>
      <c r="BD173" s="153"/>
      <c r="BE173" s="153"/>
      <c r="BF173" s="153"/>
      <c r="BG173" s="153"/>
      <c r="BH173" s="153"/>
    </row>
    <row r="174" spans="1:60" outlineLevel="1" x14ac:dyDescent="0.2">
      <c r="A174" s="154"/>
      <c r="B174" s="161"/>
      <c r="C174" s="193" t="s">
        <v>321</v>
      </c>
      <c r="D174" s="165"/>
      <c r="E174" s="169">
        <v>1.74</v>
      </c>
      <c r="F174" s="172"/>
      <c r="G174" s="172"/>
      <c r="H174" s="172"/>
      <c r="I174" s="172"/>
      <c r="J174" s="172"/>
      <c r="K174" s="172"/>
      <c r="L174" s="172"/>
      <c r="M174" s="172"/>
      <c r="N174" s="163"/>
      <c r="O174" s="163"/>
      <c r="P174" s="163"/>
      <c r="Q174" s="163"/>
      <c r="R174" s="163"/>
      <c r="S174" s="163"/>
      <c r="T174" s="164"/>
      <c r="U174" s="163"/>
      <c r="V174" s="153"/>
      <c r="W174" s="153"/>
      <c r="X174" s="153"/>
      <c r="Y174" s="153"/>
      <c r="Z174" s="153"/>
      <c r="AA174" s="153"/>
      <c r="AB174" s="153"/>
      <c r="AC174" s="153"/>
      <c r="AD174" s="153"/>
      <c r="AE174" s="153" t="s">
        <v>119</v>
      </c>
      <c r="AF174" s="153">
        <v>0</v>
      </c>
      <c r="AG174" s="153"/>
      <c r="AH174" s="153"/>
      <c r="AI174" s="153"/>
      <c r="AJ174" s="153"/>
      <c r="AK174" s="153"/>
      <c r="AL174" s="153"/>
      <c r="AM174" s="153"/>
      <c r="AN174" s="153"/>
      <c r="AO174" s="153"/>
      <c r="AP174" s="153"/>
      <c r="AQ174" s="153"/>
      <c r="AR174" s="153"/>
      <c r="AS174" s="153"/>
      <c r="AT174" s="153"/>
      <c r="AU174" s="153"/>
      <c r="AV174" s="153"/>
      <c r="AW174" s="153"/>
      <c r="AX174" s="153"/>
      <c r="AY174" s="153"/>
      <c r="AZ174" s="153"/>
      <c r="BA174" s="153"/>
      <c r="BB174" s="153"/>
      <c r="BC174" s="153"/>
      <c r="BD174" s="153"/>
      <c r="BE174" s="153"/>
      <c r="BF174" s="153"/>
      <c r="BG174" s="153"/>
      <c r="BH174" s="153"/>
    </row>
    <row r="175" spans="1:60" outlineLevel="1" x14ac:dyDescent="0.2">
      <c r="A175" s="154"/>
      <c r="B175" s="161"/>
      <c r="C175" s="193" t="s">
        <v>322</v>
      </c>
      <c r="D175" s="165"/>
      <c r="E175" s="169">
        <v>23.28</v>
      </c>
      <c r="F175" s="172"/>
      <c r="G175" s="172"/>
      <c r="H175" s="172"/>
      <c r="I175" s="172"/>
      <c r="J175" s="172"/>
      <c r="K175" s="172"/>
      <c r="L175" s="172"/>
      <c r="M175" s="172"/>
      <c r="N175" s="163"/>
      <c r="O175" s="163"/>
      <c r="P175" s="163"/>
      <c r="Q175" s="163"/>
      <c r="R175" s="163"/>
      <c r="S175" s="163"/>
      <c r="T175" s="164"/>
      <c r="U175" s="163"/>
      <c r="V175" s="153"/>
      <c r="W175" s="153"/>
      <c r="X175" s="153"/>
      <c r="Y175" s="153"/>
      <c r="Z175" s="153"/>
      <c r="AA175" s="153"/>
      <c r="AB175" s="153"/>
      <c r="AC175" s="153"/>
      <c r="AD175" s="153"/>
      <c r="AE175" s="153" t="s">
        <v>119</v>
      </c>
      <c r="AF175" s="153">
        <v>0</v>
      </c>
      <c r="AG175" s="153"/>
      <c r="AH175" s="153"/>
      <c r="AI175" s="153"/>
      <c r="AJ175" s="153"/>
      <c r="AK175" s="153"/>
      <c r="AL175" s="153"/>
      <c r="AM175" s="153"/>
      <c r="AN175" s="153"/>
      <c r="AO175" s="153"/>
      <c r="AP175" s="153"/>
      <c r="AQ175" s="153"/>
      <c r="AR175" s="153"/>
      <c r="AS175" s="153"/>
      <c r="AT175" s="153"/>
      <c r="AU175" s="153"/>
      <c r="AV175" s="153"/>
      <c r="AW175" s="153"/>
      <c r="AX175" s="153"/>
      <c r="AY175" s="153"/>
      <c r="AZ175" s="153"/>
      <c r="BA175" s="153"/>
      <c r="BB175" s="153"/>
      <c r="BC175" s="153"/>
      <c r="BD175" s="153"/>
      <c r="BE175" s="153"/>
      <c r="BF175" s="153"/>
      <c r="BG175" s="153"/>
      <c r="BH175" s="153"/>
    </row>
    <row r="176" spans="1:60" outlineLevel="1" x14ac:dyDescent="0.2">
      <c r="A176" s="154"/>
      <c r="B176" s="161"/>
      <c r="C176" s="193" t="s">
        <v>323</v>
      </c>
      <c r="D176" s="165"/>
      <c r="E176" s="169">
        <v>2.8</v>
      </c>
      <c r="F176" s="172"/>
      <c r="G176" s="172"/>
      <c r="H176" s="172"/>
      <c r="I176" s="172"/>
      <c r="J176" s="172"/>
      <c r="K176" s="172"/>
      <c r="L176" s="172"/>
      <c r="M176" s="172"/>
      <c r="N176" s="163"/>
      <c r="O176" s="163"/>
      <c r="P176" s="163"/>
      <c r="Q176" s="163"/>
      <c r="R176" s="163"/>
      <c r="S176" s="163"/>
      <c r="T176" s="164"/>
      <c r="U176" s="163"/>
      <c r="V176" s="153"/>
      <c r="W176" s="153"/>
      <c r="X176" s="153"/>
      <c r="Y176" s="153"/>
      <c r="Z176" s="153"/>
      <c r="AA176" s="153"/>
      <c r="AB176" s="153"/>
      <c r="AC176" s="153"/>
      <c r="AD176" s="153"/>
      <c r="AE176" s="153" t="s">
        <v>119</v>
      </c>
      <c r="AF176" s="153">
        <v>0</v>
      </c>
      <c r="AG176" s="153"/>
      <c r="AH176" s="153"/>
      <c r="AI176" s="153"/>
      <c r="AJ176" s="153"/>
      <c r="AK176" s="153"/>
      <c r="AL176" s="153"/>
      <c r="AM176" s="153"/>
      <c r="AN176" s="153"/>
      <c r="AO176" s="153"/>
      <c r="AP176" s="153"/>
      <c r="AQ176" s="153"/>
      <c r="AR176" s="153"/>
      <c r="AS176" s="153"/>
      <c r="AT176" s="153"/>
      <c r="AU176" s="153"/>
      <c r="AV176" s="153"/>
      <c r="AW176" s="153"/>
      <c r="AX176" s="153"/>
      <c r="AY176" s="153"/>
      <c r="AZ176" s="153"/>
      <c r="BA176" s="153"/>
      <c r="BB176" s="153"/>
      <c r="BC176" s="153"/>
      <c r="BD176" s="153"/>
      <c r="BE176" s="153"/>
      <c r="BF176" s="153"/>
      <c r="BG176" s="153"/>
      <c r="BH176" s="153"/>
    </row>
    <row r="177" spans="1:60" x14ac:dyDescent="0.2">
      <c r="A177" s="155" t="s">
        <v>110</v>
      </c>
      <c r="B177" s="162" t="s">
        <v>83</v>
      </c>
      <c r="C177" s="194" t="s">
        <v>26</v>
      </c>
      <c r="D177" s="166"/>
      <c r="E177" s="170"/>
      <c r="F177" s="173"/>
      <c r="G177" s="173">
        <f>SUMIF(AE178:AE178,"&lt;&gt;NOR",G178:G178)</f>
        <v>0</v>
      </c>
      <c r="H177" s="173"/>
      <c r="I177" s="173">
        <f>SUM(I178:I178)</f>
        <v>0</v>
      </c>
      <c r="J177" s="173"/>
      <c r="K177" s="173">
        <f>SUM(K178:K178)</f>
        <v>0</v>
      </c>
      <c r="L177" s="173"/>
      <c r="M177" s="173">
        <f>SUM(M178:M178)</f>
        <v>0</v>
      </c>
      <c r="N177" s="166"/>
      <c r="O177" s="166">
        <f>SUM(O178:O178)</f>
        <v>0</v>
      </c>
      <c r="P177" s="166"/>
      <c r="Q177" s="166">
        <f>SUM(Q178:Q178)</f>
        <v>0</v>
      </c>
      <c r="R177" s="166"/>
      <c r="S177" s="166"/>
      <c r="T177" s="167"/>
      <c r="U177" s="166">
        <f>SUM(U178:U178)</f>
        <v>0</v>
      </c>
      <c r="AE177" t="s">
        <v>111</v>
      </c>
    </row>
    <row r="178" spans="1:60" outlineLevel="1" x14ac:dyDescent="0.2">
      <c r="A178" s="181">
        <v>54</v>
      </c>
      <c r="B178" s="182" t="s">
        <v>324</v>
      </c>
      <c r="C178" s="195" t="s">
        <v>325</v>
      </c>
      <c r="D178" s="183" t="s">
        <v>326</v>
      </c>
      <c r="E178" s="184">
        <v>1</v>
      </c>
      <c r="F178" s="185"/>
      <c r="G178" s="186">
        <f>ROUND(E178*F178,2)</f>
        <v>0</v>
      </c>
      <c r="H178" s="185"/>
      <c r="I178" s="186">
        <f>ROUND(E178*H178,2)</f>
        <v>0</v>
      </c>
      <c r="J178" s="185"/>
      <c r="K178" s="186">
        <f>ROUND(E178*J178,2)</f>
        <v>0</v>
      </c>
      <c r="L178" s="186">
        <v>21</v>
      </c>
      <c r="M178" s="186">
        <f>G178*(1+L178/100)</f>
        <v>0</v>
      </c>
      <c r="N178" s="183">
        <v>0</v>
      </c>
      <c r="O178" s="183">
        <f>ROUND(E178*N178,5)</f>
        <v>0</v>
      </c>
      <c r="P178" s="183">
        <v>0</v>
      </c>
      <c r="Q178" s="183">
        <f>ROUND(E178*P178,5)</f>
        <v>0</v>
      </c>
      <c r="R178" s="183"/>
      <c r="S178" s="183"/>
      <c r="T178" s="187">
        <v>0</v>
      </c>
      <c r="U178" s="183">
        <f>ROUND(E178*T178,2)</f>
        <v>0</v>
      </c>
      <c r="V178" s="153"/>
      <c r="W178" s="153"/>
      <c r="X178" s="153"/>
      <c r="Y178" s="153"/>
      <c r="Z178" s="153"/>
      <c r="AA178" s="153"/>
      <c r="AB178" s="153"/>
      <c r="AC178" s="153"/>
      <c r="AD178" s="153"/>
      <c r="AE178" s="153" t="s">
        <v>115</v>
      </c>
      <c r="AF178" s="153"/>
      <c r="AG178" s="153"/>
      <c r="AH178" s="153"/>
      <c r="AI178" s="153"/>
      <c r="AJ178" s="153"/>
      <c r="AK178" s="153"/>
      <c r="AL178" s="153"/>
      <c r="AM178" s="153"/>
      <c r="AN178" s="153"/>
      <c r="AO178" s="153"/>
      <c r="AP178" s="153"/>
      <c r="AQ178" s="153"/>
      <c r="AR178" s="153"/>
      <c r="AS178" s="153"/>
      <c r="AT178" s="153"/>
      <c r="AU178" s="153"/>
      <c r="AV178" s="153"/>
      <c r="AW178" s="153"/>
      <c r="AX178" s="153"/>
      <c r="AY178" s="153"/>
      <c r="AZ178" s="153"/>
      <c r="BA178" s="153"/>
      <c r="BB178" s="153"/>
      <c r="BC178" s="153"/>
      <c r="BD178" s="153"/>
      <c r="BE178" s="153"/>
      <c r="BF178" s="153"/>
      <c r="BG178" s="153"/>
      <c r="BH178" s="153"/>
    </row>
    <row r="179" spans="1:60" x14ac:dyDescent="0.2">
      <c r="A179" s="6"/>
      <c r="B179" s="7" t="s">
        <v>327</v>
      </c>
      <c r="C179" s="196" t="s">
        <v>327</v>
      </c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AC179">
        <v>15</v>
      </c>
      <c r="AD179">
        <v>21</v>
      </c>
    </row>
    <row r="180" spans="1:60" x14ac:dyDescent="0.2">
      <c r="A180" s="188"/>
      <c r="B180" s="189">
        <v>26</v>
      </c>
      <c r="C180" s="197" t="s">
        <v>327</v>
      </c>
      <c r="D180" s="190"/>
      <c r="E180" s="190"/>
      <c r="F180" s="190"/>
      <c r="G180" s="191">
        <f>G8+G30+G40+G70+G112+G116+G122+G130+G148+G164+G171+G177</f>
        <v>0</v>
      </c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AC180">
        <f>SUMIF(L7:L178,AC179,G7:G178)</f>
        <v>0</v>
      </c>
      <c r="AD180">
        <f>SUMIF(L7:L178,AD179,G7:G178)</f>
        <v>0</v>
      </c>
      <c r="AE180" t="s">
        <v>328</v>
      </c>
    </row>
    <row r="181" spans="1:60" x14ac:dyDescent="0.2">
      <c r="A181" s="6"/>
      <c r="B181" s="7" t="s">
        <v>327</v>
      </c>
      <c r="C181" s="196" t="s">
        <v>327</v>
      </c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</row>
    <row r="182" spans="1:60" x14ac:dyDescent="0.2">
      <c r="A182" s="6"/>
      <c r="B182" s="7" t="s">
        <v>327</v>
      </c>
      <c r="C182" s="196" t="s">
        <v>327</v>
      </c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</row>
    <row r="183" spans="1:60" x14ac:dyDescent="0.2">
      <c r="A183" s="256">
        <v>33</v>
      </c>
      <c r="B183" s="256"/>
      <c r="C183" s="25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</row>
    <row r="184" spans="1:60" x14ac:dyDescent="0.2">
      <c r="A184" s="258"/>
      <c r="B184" s="259"/>
      <c r="C184" s="260"/>
      <c r="D184" s="259"/>
      <c r="E184" s="259"/>
      <c r="F184" s="259"/>
      <c r="G184" s="261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AE184" t="s">
        <v>329</v>
      </c>
    </row>
    <row r="185" spans="1:60" x14ac:dyDescent="0.2">
      <c r="A185" s="262"/>
      <c r="B185" s="263"/>
      <c r="C185" s="264"/>
      <c r="D185" s="263"/>
      <c r="E185" s="263"/>
      <c r="F185" s="263"/>
      <c r="G185" s="265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</row>
    <row r="186" spans="1:60" x14ac:dyDescent="0.2">
      <c r="A186" s="262"/>
      <c r="B186" s="263"/>
      <c r="C186" s="264"/>
      <c r="D186" s="263"/>
      <c r="E186" s="263"/>
      <c r="F186" s="263"/>
      <c r="G186" s="265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</row>
    <row r="187" spans="1:60" x14ac:dyDescent="0.2">
      <c r="A187" s="262"/>
      <c r="B187" s="263"/>
      <c r="C187" s="264"/>
      <c r="D187" s="263"/>
      <c r="E187" s="263"/>
      <c r="F187" s="263"/>
      <c r="G187" s="265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</row>
    <row r="188" spans="1:60" x14ac:dyDescent="0.2">
      <c r="A188" s="266"/>
      <c r="B188" s="267"/>
      <c r="C188" s="268"/>
      <c r="D188" s="267"/>
      <c r="E188" s="267"/>
      <c r="F188" s="267"/>
      <c r="G188" s="269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</row>
    <row r="189" spans="1:60" x14ac:dyDescent="0.2">
      <c r="A189" s="6"/>
      <c r="B189" s="7" t="s">
        <v>327</v>
      </c>
      <c r="C189" s="196" t="s">
        <v>327</v>
      </c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</row>
    <row r="190" spans="1:60" x14ac:dyDescent="0.2">
      <c r="C190" s="198"/>
      <c r="AE190" t="s">
        <v>330</v>
      </c>
    </row>
  </sheetData>
  <mergeCells count="9">
    <mergeCell ref="C157:G157"/>
    <mergeCell ref="A183:C183"/>
    <mergeCell ref="A184:G188"/>
    <mergeCell ref="A1:G1"/>
    <mergeCell ref="C2:G2"/>
    <mergeCell ref="C3:G3"/>
    <mergeCell ref="C4:G4"/>
    <mergeCell ref="C10:G10"/>
    <mergeCell ref="C153:G153"/>
  </mergeCells>
  <pageMargins left="0.59055118110236204" right="0.39370078740157499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cp:lastPrinted>2020-04-05T08:38:18Z</cp:lastPrinted>
  <dcterms:created xsi:type="dcterms:W3CDTF">2009-04-08T07:15:50Z</dcterms:created>
  <dcterms:modified xsi:type="dcterms:W3CDTF">2020-04-05T08:38:22Z</dcterms:modified>
</cp:coreProperties>
</file>